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24" documentId="13_ncr:1_{49B6D3F7-89AF-4F91-A049-DB351D761EB7}" xr6:coauthVersionLast="36" xr6:coauthVersionMax="47" xr10:uidLastSave="{7672E2B3-3851-4F6A-B9F5-84D37739CD35}"/>
  <bookViews>
    <workbookView xWindow="-120" yWindow="-120" windowWidth="29040" windowHeight="15720" tabRatio="996" xr2:uid="{00000000-000D-0000-FFFF-FFFF00000000}"/>
  </bookViews>
  <sheets>
    <sheet name="RTU_CONV_SS_BOM" sheetId="24" r:id="rId1"/>
    <sheet name="BCPU" sheetId="30" state="hidden" r:id="rId2"/>
    <sheet name="Mandatory Spares" sheetId="26" state="hidden" r:id="rId3"/>
  </sheets>
  <definedNames>
    <definedName name="_xlnm.Print_Area" localSheetId="0">RTU_CONV_SS_BOM!$A$1:$N$50</definedName>
    <definedName name="_xlnm.Print_Titles" localSheetId="0">RTU_CONV_SS_BOM!$1:$2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 i="24" l="1"/>
  <c r="G7" i="24" l="1"/>
  <c r="G18" i="24" s="1"/>
  <c r="G8" i="24"/>
  <c r="G9" i="24"/>
  <c r="G10" i="24"/>
  <c r="G11" i="24"/>
  <c r="G12" i="24"/>
  <c r="G13" i="24"/>
  <c r="G14" i="24"/>
  <c r="G16" i="24"/>
  <c r="G17" i="24"/>
  <c r="G19" i="24"/>
  <c r="L29" i="24"/>
  <c r="M29" i="24" s="1"/>
  <c r="L27" i="24"/>
  <c r="M27" i="24" s="1"/>
  <c r="L26" i="24"/>
  <c r="M26" i="24" s="1"/>
  <c r="L25" i="24"/>
  <c r="M25" i="24" s="1"/>
  <c r="L22" i="24"/>
  <c r="M22" i="24" s="1"/>
  <c r="L21" i="24"/>
  <c r="M21" i="24" s="1"/>
  <c r="L20" i="24"/>
  <c r="M20" i="24" s="1"/>
  <c r="L19" i="24"/>
  <c r="M19" i="24" s="1"/>
  <c r="L18" i="24"/>
  <c r="M18" i="24" s="1"/>
  <c r="L17" i="24"/>
  <c r="M17" i="24" s="1"/>
  <c r="L16" i="24"/>
  <c r="M16" i="24" s="1"/>
  <c r="L15" i="24"/>
  <c r="M15" i="24" s="1"/>
  <c r="L14" i="24"/>
  <c r="M14" i="24" s="1"/>
  <c r="L13" i="24"/>
  <c r="M13" i="24" s="1"/>
  <c r="L12" i="24"/>
  <c r="M12" i="24" s="1"/>
  <c r="L11" i="24"/>
  <c r="M11" i="24" s="1"/>
  <c r="L10" i="24"/>
  <c r="M10" i="24" s="1"/>
  <c r="L9" i="24"/>
  <c r="M9" i="24" s="1"/>
  <c r="L8" i="24"/>
  <c r="M8" i="24" s="1"/>
  <c r="L7" i="24"/>
  <c r="M7" i="24" s="1"/>
  <c r="L6" i="24"/>
  <c r="M6" i="24" s="1"/>
  <c r="L5" i="24"/>
  <c r="M5" i="24" s="1"/>
  <c r="G15" i="24" l="1"/>
  <c r="I22" i="24"/>
  <c r="N22" i="24" s="1"/>
  <c r="I20" i="24"/>
  <c r="N20" i="24" s="1"/>
  <c r="N5" i="24"/>
  <c r="I6" i="24"/>
  <c r="N6" i="24" s="1"/>
  <c r="I29" i="24" l="1"/>
  <c r="N29" i="24" s="1"/>
  <c r="I27" i="24"/>
  <c r="N27" i="24" s="1"/>
  <c r="G26" i="24"/>
  <c r="H26" i="24"/>
  <c r="F25" i="24"/>
  <c r="I21" i="24"/>
  <c r="N21" i="24" s="1"/>
  <c r="H19" i="24"/>
  <c r="I19" i="24"/>
  <c r="N19" i="24" s="1"/>
  <c r="F17" i="24"/>
  <c r="I17" i="24" s="1"/>
  <c r="N17" i="24" s="1"/>
  <c r="F16" i="24"/>
  <c r="I16" i="24" s="1"/>
  <c r="N16" i="24" s="1"/>
  <c r="F14" i="24"/>
  <c r="F13" i="24"/>
  <c r="I13" i="24" s="1"/>
  <c r="N13" i="24" s="1"/>
  <c r="F12" i="24"/>
  <c r="I12" i="24" s="1"/>
  <c r="N12" i="24" s="1"/>
  <c r="F11" i="24"/>
  <c r="I11" i="24" s="1"/>
  <c r="N11" i="24" s="1"/>
  <c r="I4" i="24"/>
  <c r="F10" i="24"/>
  <c r="F9" i="24"/>
  <c r="I9" i="24" s="1"/>
  <c r="N9" i="24" s="1"/>
  <c r="F8" i="24"/>
  <c r="I8" i="24" s="1"/>
  <c r="N8" i="24" s="1"/>
  <c r="H7" i="24"/>
  <c r="F7" i="24"/>
  <c r="I10" i="24" l="1"/>
  <c r="N10" i="24" s="1"/>
  <c r="F15" i="24"/>
  <c r="I7" i="24"/>
  <c r="N7" i="24" s="1"/>
  <c r="I14" i="24"/>
  <c r="N14" i="24" s="1"/>
  <c r="I26" i="24"/>
  <c r="N26" i="24" s="1"/>
  <c r="I25" i="24"/>
  <c r="N25" i="24" s="1"/>
  <c r="F18" i="24"/>
  <c r="I18" i="24" s="1"/>
  <c r="N18" i="24" s="1"/>
  <c r="N30" i="24" l="1"/>
  <c r="I15" i="24"/>
  <c r="N15" i="24" s="1"/>
  <c r="L49" i="24"/>
  <c r="M49" i="24" s="1"/>
  <c r="N49" i="24" s="1"/>
  <c r="L48" i="24"/>
  <c r="M48" i="24" s="1"/>
  <c r="N48" i="24" s="1"/>
  <c r="L47" i="24"/>
  <c r="M47" i="24" s="1"/>
  <c r="N47" i="24" s="1"/>
  <c r="L46" i="24" l="1"/>
  <c r="M46" i="24" s="1"/>
  <c r="N46" i="24" s="1"/>
  <c r="L45" i="24"/>
  <c r="M45" i="24" s="1"/>
  <c r="N45" i="24" s="1"/>
  <c r="L44" i="24"/>
  <c r="M44" i="24" s="1"/>
  <c r="N44" i="24" s="1"/>
  <c r="L42" i="24"/>
  <c r="M42" i="24" s="1"/>
  <c r="N42" i="24" s="1"/>
  <c r="L41" i="24"/>
  <c r="M41" i="24" s="1"/>
  <c r="N41" i="24" s="1"/>
  <c r="L40" i="24"/>
  <c r="M40" i="24" s="1"/>
  <c r="N40" i="24" s="1"/>
  <c r="L39" i="24"/>
  <c r="M39" i="24" s="1"/>
  <c r="N39" i="24" s="1"/>
  <c r="L38" i="24"/>
  <c r="M38" i="24" s="1"/>
  <c r="N38" i="24" s="1"/>
  <c r="L37" i="24"/>
  <c r="M37" i="24" s="1"/>
  <c r="N37" i="24" s="1"/>
  <c r="L36" i="24"/>
  <c r="M36" i="24" s="1"/>
  <c r="N36" i="24" s="1"/>
  <c r="L35" i="24"/>
  <c r="M35" i="24" s="1"/>
  <c r="N35" i="24" s="1"/>
  <c r="L34" i="24"/>
  <c r="M34" i="24" s="1"/>
  <c r="N34" i="24" s="1"/>
  <c r="L4" i="24"/>
  <c r="M4" i="24" s="1"/>
  <c r="L33" i="24" l="1"/>
  <c r="M33" i="24" s="1"/>
  <c r="N33" i="24" s="1"/>
  <c r="N50" i="24" s="1"/>
  <c r="I19" i="26" l="1"/>
  <c r="J19" i="26" s="1"/>
  <c r="K19" i="26" s="1"/>
  <c r="I18" i="26"/>
  <c r="J18" i="26" s="1"/>
  <c r="K18" i="26" s="1"/>
  <c r="I13" i="26" l="1"/>
  <c r="J13" i="26" s="1"/>
  <c r="K13" i="26" s="1"/>
  <c r="I14" i="26"/>
  <c r="J14" i="26" s="1"/>
  <c r="K14" i="26" s="1"/>
  <c r="I15" i="26"/>
  <c r="J15" i="26" s="1"/>
  <c r="K15" i="26" s="1"/>
  <c r="L21" i="30" l="1"/>
  <c r="J19" i="30"/>
  <c r="K19" i="30" s="1"/>
  <c r="L19" i="30" s="1"/>
  <c r="L20" i="30" s="1"/>
  <c r="J16" i="30"/>
  <c r="K16" i="30" s="1"/>
  <c r="L16" i="30" s="1"/>
  <c r="L17" i="30" s="1"/>
  <c r="J12" i="30"/>
  <c r="J13" i="30" s="1"/>
  <c r="G12" i="30"/>
  <c r="J9" i="30"/>
  <c r="K9" i="30" s="1"/>
  <c r="G9" i="30"/>
  <c r="J8" i="30"/>
  <c r="K8" i="30" s="1"/>
  <c r="G8" i="30"/>
  <c r="J7" i="30"/>
  <c r="K7" i="30" s="1"/>
  <c r="G7" i="30"/>
  <c r="J6" i="30"/>
  <c r="K6" i="30" s="1"/>
  <c r="G6" i="30"/>
  <c r="J5" i="30"/>
  <c r="K5" i="30" s="1"/>
  <c r="G5" i="30"/>
  <c r="L5" i="30" l="1"/>
  <c r="L6" i="30"/>
  <c r="L9" i="30"/>
  <c r="K12" i="30"/>
  <c r="K13" i="30" s="1"/>
  <c r="L7" i="30"/>
  <c r="L8" i="30"/>
  <c r="N4" i="24"/>
  <c r="N23" i="24" l="1"/>
  <c r="N31" i="24" s="1"/>
  <c r="L10" i="30"/>
  <c r="L12" i="30"/>
  <c r="L13" i="30" s="1"/>
  <c r="M13" i="30" s="1"/>
  <c r="I17" i="26" l="1"/>
  <c r="J17" i="26" s="1"/>
  <c r="K17" i="26" s="1"/>
  <c r="I16" i="26" l="1"/>
  <c r="J16" i="26" s="1"/>
  <c r="K16" i="26" s="1"/>
  <c r="I12" i="26"/>
  <c r="J12" i="26" s="1"/>
  <c r="K12" i="26" s="1"/>
  <c r="I11" i="26"/>
  <c r="J11" i="26" s="1"/>
  <c r="K11" i="26" s="1"/>
  <c r="I10" i="26"/>
  <c r="J10" i="26" s="1"/>
  <c r="K10" i="26" s="1"/>
  <c r="I9" i="26"/>
  <c r="J9" i="26" s="1"/>
  <c r="K9" i="26" s="1"/>
  <c r="I8" i="26"/>
  <c r="J8" i="26" s="1"/>
  <c r="K8" i="26" s="1"/>
  <c r="I7" i="26"/>
  <c r="J7" i="26" s="1"/>
  <c r="K7" i="26" s="1"/>
  <c r="I6" i="26"/>
  <c r="J6" i="26" s="1"/>
  <c r="K6" i="26" s="1"/>
  <c r="I5" i="26"/>
  <c r="J5" i="26" s="1"/>
  <c r="K5" i="26" s="1"/>
  <c r="I4" i="26"/>
  <c r="J4" i="26" s="1"/>
  <c r="K4" i="26" s="1"/>
</calcChain>
</file>

<file path=xl/sharedStrings.xml><?xml version="1.0" encoding="utf-8"?>
<sst xmlns="http://schemas.openxmlformats.org/spreadsheetml/2006/main" count="290" uniqueCount="184">
  <si>
    <t>Sl. No.</t>
  </si>
  <si>
    <t>Item</t>
  </si>
  <si>
    <t>Description</t>
  </si>
  <si>
    <t>UOM</t>
  </si>
  <si>
    <t>HSN/SAC Code</t>
  </si>
  <si>
    <t>Qty/
PSS</t>
  </si>
  <si>
    <t>Total Required Quantity
(A)</t>
  </si>
  <si>
    <t>Unit Rate
(B)</t>
  </si>
  <si>
    <t>GST (%)</t>
  </si>
  <si>
    <t>GST
(INR) 
(C)</t>
  </si>
  <si>
    <t>Gross Unit Rate
(D=B+C)</t>
  </si>
  <si>
    <t>Gross Price
(E=A*D)</t>
  </si>
  <si>
    <t>Nos. of 33/11 kV Primary Substations</t>
  </si>
  <si>
    <t>A</t>
  </si>
  <si>
    <t>Pre-Wired RTU Panel</t>
  </si>
  <si>
    <t>No. / Substation</t>
  </si>
  <si>
    <t>Managed Layer2 Ethernet Switch (RTU Panel)</t>
  </si>
  <si>
    <t>Nos. / RTU</t>
  </si>
  <si>
    <t>CMR with Mounting Base for Digital Inputs</t>
  </si>
  <si>
    <t>Interposing Relay for Digital Output</t>
  </si>
  <si>
    <t>Nos./
Substation</t>
  </si>
  <si>
    <t>Instrumentation Cable 
12 C X 0.5 mm2,  Armored cable for Status and Indications</t>
  </si>
  <si>
    <t>Meters/
Substation</t>
  </si>
  <si>
    <t>Instrumentation Cable
7 C X 1.5 mm2, Armored for Control Output</t>
  </si>
  <si>
    <t>Twisted Pair Shielded &amp; Over all shielded Instrumentation Cable 
5 P X 1.0 mm2,   Armored for Analog Input</t>
  </si>
  <si>
    <t xml:space="preserve">4 C X 2.5 mm2 Copper cable for extension of CT &amp; PT </t>
  </si>
  <si>
    <t>2 C X 4 mm2 Cable for DC Power Supply</t>
  </si>
  <si>
    <t>Armored CAT6 UTP Cable</t>
  </si>
  <si>
    <t>Un-Armored CAT6 UTP Cable</t>
  </si>
  <si>
    <t>Earthing and Earth Pit</t>
  </si>
  <si>
    <t>Engineering Configuration Laptop</t>
  </si>
  <si>
    <t>Nos.</t>
  </si>
  <si>
    <t>-</t>
  </si>
  <si>
    <t xml:space="preserve">Services of RTU Panel, Communication and Other Supplied System </t>
  </si>
  <si>
    <t>Lumpsum / Substation</t>
  </si>
  <si>
    <t>Total of Services (K)</t>
  </si>
  <si>
    <t>Grand Total of Supply + Services</t>
  </si>
  <si>
    <t>Standard Warranty</t>
  </si>
  <si>
    <t>Lumpsum</t>
  </si>
  <si>
    <t>Total of Standard Warranty</t>
  </si>
  <si>
    <t>K</t>
  </si>
  <si>
    <t>Training</t>
  </si>
  <si>
    <t>On-site Training on Supplied equipment and Application Software</t>
  </si>
  <si>
    <t>Trainer Man-days</t>
  </si>
  <si>
    <t>Total of Training</t>
  </si>
  <si>
    <t>L</t>
  </si>
  <si>
    <t>Cyber Security Audit</t>
  </si>
  <si>
    <t xml:space="preserve">Cyber Security Audit by third party auditor empaneled information security auditing organization by CERT-In </t>
  </si>
  <si>
    <t>M</t>
  </si>
  <si>
    <t xml:space="preserve">Unit Cost to be utilised for addition/ deletion of quantity as per site requirement
</t>
  </si>
  <si>
    <t>RTU Chassis</t>
  </si>
  <si>
    <t>No.</t>
  </si>
  <si>
    <t>CPU Module ( along  with licensed SD card if applicable) of the RTU</t>
  </si>
  <si>
    <t>Power Supply Module of the RTU</t>
  </si>
  <si>
    <t>Communication Module( along  with licensed SD card if applicable)  (Ethernet)</t>
  </si>
  <si>
    <t>Communication Module( along  with licensed SD card if applicable)  (Serial)</t>
  </si>
  <si>
    <t xml:space="preserve">DI Cards with Interface Module &amp; Cables for Digital Inputs </t>
  </si>
  <si>
    <t xml:space="preserve">DO Cards with Interface Module &amp; Cables for Digital Output </t>
  </si>
  <si>
    <t>Sets</t>
  </si>
  <si>
    <t xml:space="preserve">AI Cards with Interface Module &amp; Cables for Analog Inputs </t>
  </si>
  <si>
    <t>Any Other Modules Specific to OEM Solution</t>
  </si>
  <si>
    <t>Managed Ethernet Switch – as per proposed solution</t>
  </si>
  <si>
    <t>CMR Relay with Base as per proposed solution</t>
  </si>
  <si>
    <t>Lot</t>
  </si>
  <si>
    <t>HDR Relay with Base as per proposed solution</t>
  </si>
  <si>
    <t>Diode OR-ing Unit (If Applicable)</t>
  </si>
  <si>
    <t>33kV BCPU</t>
  </si>
  <si>
    <r>
      <rPr>
        <b/>
        <sz val="8"/>
        <rFont val="Calibri"/>
        <family val="2"/>
        <scheme val="minor"/>
      </rPr>
      <t>33kV BCPU 301002394</t>
    </r>
    <r>
      <rPr>
        <sz val="8"/>
        <rFont val="Calibri"/>
        <family val="2"/>
        <scheme val="minor"/>
      </rPr>
      <t xml:space="preserve">
Internal modular in design.
The device shall be flush mounted type with draw out design .  
All PCB used in relays should have harsh environmental
coating as per standard IEC 60068 (HEC) to increase the particle repellency.
Enclosure protection shall be IP54 from front and IP 20 from rear
Fascia:
The fascia of the IED should have a clear and bright LCD display.
</t>
    </r>
    <r>
      <rPr>
        <b/>
        <sz val="8"/>
        <rFont val="Calibri"/>
        <family val="2"/>
        <scheme val="minor"/>
      </rPr>
      <t>Inputs &amp; Outputs:</t>
    </r>
    <r>
      <rPr>
        <sz val="8"/>
        <rFont val="Calibri"/>
        <family val="2"/>
        <scheme val="minor"/>
      </rPr>
      <t xml:space="preserve">
The auxiliary input circuit shall be protected by surge protecti
The auxiliary input/output should be suitable for both 24V and 48V DC
Digital Inputs : 20
Digital Output: 8
CT Inputs: 4
PT Inputs: 4
Protection Function: O/C , E/F, U/V &amp; O/V, Broken conductor,High impedance protection, VT supervision CT supervision, Every protection function should have blocking facility I2T feature to monitor breaker wear and tear
Monitoring:
Fault current (Analogue value, same to be mapped at SCADA for all 4 channels)
Auto reclose 
</t>
    </r>
    <r>
      <rPr>
        <b/>
        <sz val="8"/>
        <rFont val="Calibri"/>
        <family val="2"/>
        <scheme val="minor"/>
      </rPr>
      <t>Communication Ports:</t>
    </r>
    <r>
      <rPr>
        <sz val="8"/>
        <rFont val="Calibri"/>
        <family val="2"/>
        <scheme val="minor"/>
      </rPr>
      <t xml:space="preserve"> 
2x RJ45 Ethernet port compliant to IEC 61850 (Ed.1 &amp;2) and RSTP. USB for configuration
</t>
    </r>
    <r>
      <rPr>
        <b/>
        <sz val="8"/>
        <rFont val="Calibri"/>
        <family val="2"/>
        <scheme val="minor"/>
      </rPr>
      <t xml:space="preserve">Protocol: </t>
    </r>
    <r>
      <rPr>
        <sz val="8"/>
        <rFont val="Calibri"/>
        <family val="2"/>
        <scheme val="minor"/>
      </rPr>
      <t xml:space="preserve">IEC61850 Ed1 &amp; 2, SNTP, RSTP, SNMP ( latest version)
Time Synchronization: SNTP support  4 Nos. SNTP Server,
Standard diagnostic features.
Oscillography files
</t>
    </r>
    <r>
      <rPr>
        <b/>
        <sz val="8"/>
        <rFont val="Calibri"/>
        <family val="2"/>
        <scheme val="minor"/>
      </rPr>
      <t>System Events:</t>
    </r>
    <r>
      <rPr>
        <sz val="8"/>
        <rFont val="Calibri"/>
        <family val="2"/>
        <scheme val="minor"/>
      </rPr>
      <t xml:space="preserve">
3300 Events minimum &amp;  Time resolution of 1ms
Configuration Software: 2x
</t>
    </r>
  </si>
  <si>
    <t>11kV BCPU</t>
  </si>
  <si>
    <t xml:space="preserve">11kV BCPU 301002394
Internal modular in design.
The device shall be flush mounted type with draw out design .  
All PCB used in relays should have harsh environmental
coating as per standard IEC 60068 (HEC) to increase the particle repellency.
Enclosure protection shall be IP54 from front and IP 20 from rear
Fascia:
The fascia of the IED should have a clear and bright LCD display.
Inputs &amp; Outputs:
The auxiliary input circuit shall be protected by surge protecti
The auxiliary input/output should be suitable for both 24V and 48V DC
Digital Inputs : 16
Digital Output: 10
CT Inputs: 4
PT Inputs: 4
Protection Function: O/C , E/F, U/V &amp; O/V, Broken conductor,High impedance protection, VT supervision CT supervision, Every protection function should have blocking facility I2T feature to monitor breaker wear and tear
Monitoring:
Fault current (Analogue value, same to be mapped at SCADA for all 4 channels)
Auto reclose 
Communication Ports: 
2x RJ45 Ethernet port compliant to IEC 61850 (Ed.1 &amp;2) and RSTP. USB for configuration
Protocol: IEC61850 Ed1 &amp; 2, SNTP, RSTP, SNMP ( latest version)
Time Synchronization: SNTP support  4 Nos. SNTP Server,
Standard diagnostic features.
Oscillography files
System Events:
3300 Events minimum &amp;  Time resolution of 1ms
Configuration Software: 2x
</t>
  </si>
  <si>
    <t>Master trip relay (86)</t>
  </si>
  <si>
    <t xml:space="preserve">The relay shall be electrical and hand reset type having operating time not more than 12 ms. The relay should be flush mounting type and having minimum 6 NO and 2 NC contacts shall be suitable to operate in both 24 V and 48 V DC system. The master trip relay should have ring type interface for wiring termination.
Preference Make &amp; Model 18-02-2023 GE make MVAJM model(or as per specification)
</t>
  </si>
  <si>
    <t>L/R Switch</t>
  </si>
  <si>
    <t xml:space="preserve">L/R key (2NO+2NC) 
</t>
  </si>
  <si>
    <t>TNC Switch</t>
  </si>
  <si>
    <t xml:space="preserve">TNC key (4NO+4NC). 
</t>
  </si>
  <si>
    <t xml:space="preserve">Sub Total </t>
  </si>
  <si>
    <t>Services for BCPU Commissioning</t>
  </si>
  <si>
    <t>Services of BCPU Commissioning</t>
  </si>
  <si>
    <r>
      <rPr>
        <b/>
        <sz val="8"/>
        <color theme="1"/>
        <rFont val="Calibri"/>
        <family val="2"/>
        <scheme val="minor"/>
      </rPr>
      <t>Integration and Commissioning BCPU System</t>
    </r>
    <r>
      <rPr>
        <sz val="8"/>
        <color theme="1"/>
        <rFont val="Calibri"/>
        <family val="2"/>
        <scheme val="minor"/>
      </rPr>
      <t xml:space="preserve">
a)  Site Survey, Design, Engineering, Finalization of BOM, FDS
b)  Transportation, Delivery, Unloading and Storage
c)  Installation and Commissioning of BCPU, Networking equipment &amp; other Accessories
d)  Minor Civil Activities for Installation of BCPU
e)  Cable laying, termination and continuity check of all cables (Instrumentation, Communication &amp; Power cables)
f)  Configuration of BCPUand its accessories
g)  I/O testing, Pre- SAT testing of Hardware and Software functionality 
h)  Integrated FAT &amp; SAT for Hardware and Software
i)  Integrated testing with Purchaser's SCADA System 
j)  Demonstration of System Capacity and Performance Guarantee Test
k)  Submission of As-Built Drawings, RTU Backup</t>
    </r>
  </si>
  <si>
    <r>
      <t>Warranty Services for the  Bidder's owned &amp; Sub-Vendors supplied Hardware, Software, Up-gradation &amp; Patch Management of Software during the Standard warrant</t>
    </r>
    <r>
      <rPr>
        <sz val="8"/>
        <color theme="1"/>
        <rFont val="Calibri"/>
        <family val="2"/>
        <scheme val="minor"/>
      </rPr>
      <t>y period of 5 Years</t>
    </r>
    <r>
      <rPr>
        <sz val="8"/>
        <rFont val="Calibri"/>
        <family val="2"/>
        <scheme val="minor"/>
      </rPr>
      <t xml:space="preserve"> from the date of system handover after SAT, resolution of all punch point of SAT and trouble-free operation of the entire system for a period of one month.</t>
    </r>
  </si>
  <si>
    <t>Training (20 Man-days of Trainer)</t>
  </si>
  <si>
    <t>Man-days</t>
  </si>
  <si>
    <t>Grand Total of Supply + Services+Standard Warranty + Trainning</t>
  </si>
  <si>
    <t>Spares</t>
  </si>
  <si>
    <t>Mandatory Spares</t>
  </si>
  <si>
    <t>A.1</t>
  </si>
  <si>
    <t>A.2</t>
  </si>
  <si>
    <t>A.3</t>
  </si>
  <si>
    <t>A.4</t>
  </si>
  <si>
    <t>A.5</t>
  </si>
  <si>
    <t>A.6</t>
  </si>
  <si>
    <t>A.7</t>
  </si>
  <si>
    <t>A.8</t>
  </si>
  <si>
    <t>A.9</t>
  </si>
  <si>
    <t>A.10</t>
  </si>
  <si>
    <t>A.11</t>
  </si>
  <si>
    <t>A.12</t>
  </si>
  <si>
    <t>A.13</t>
  </si>
  <si>
    <t>A.14</t>
  </si>
  <si>
    <t>A.15</t>
  </si>
  <si>
    <t>Fluke 362 Clamp Meter 200A AC/DC Clamp Meter</t>
  </si>
  <si>
    <t>A.16</t>
  </si>
  <si>
    <t>RISHABH  AET 23 Smart Digital Earth Tester</t>
  </si>
  <si>
    <t>Total of Spares (A)</t>
  </si>
  <si>
    <t xml:space="preserve"> </t>
  </si>
  <si>
    <t>RTU Rack without panel as per Proposed Solution with all Application s/w, licenses, accessories, cables etc.</t>
  </si>
  <si>
    <t>RTU Rack without panel as per Proposed Solution with all CPU &amp; Communication Modules, Application s/w, licenses, accessories, cables etc.</t>
  </si>
  <si>
    <t>TPCODL</t>
  </si>
  <si>
    <t>TPNODL</t>
  </si>
  <si>
    <t>TPWODL</t>
  </si>
  <si>
    <t xml:space="preserve">Services of RTU , Communication and Other Supplied System </t>
  </si>
  <si>
    <t xml:space="preserve">Annexure- I (Schedule of Items)- FY 26 &amp; FY 27 </t>
  </si>
  <si>
    <t xml:space="preserve">Remarks </t>
  </si>
  <si>
    <r>
      <t xml:space="preserve">Contact Multiplier Relay with Mounting Base:
</t>
    </r>
    <r>
      <rPr>
        <sz val="16"/>
        <color theme="1"/>
        <rFont val="Arial"/>
        <family val="2"/>
      </rPr>
      <t>1. Contact Material    : Silver Alloy
2. Contact Rating    : 5 Amps. @ 24 V/48 V DC         
3. Contact Resistance   : 50 Mohms max. (Initial)                        
4. Dielectric Strength   : 
    i) Between open contacts   : 500 V RMS
    ii) Between Contact and Coil  : 2000 V VAC
5. Insulation Resistance   : 200 Mohms @ 500 V DC, 250 C
6. Operate time at Nominal Voltage  : 20 milli seconds
7. Release time at nominal Voltage  : 10 milli seconds
8. Ambient temperature   : -40ºC to +70ºC
9. Life expectancy    :
    i) Mechanical   : 20 million DC Relay
    ii) Electrical      : More than 100,000  Operations
10. Coil Resistance at Nominal Voltage (DC) : 30,000 Ohms +10% at 250ºC
11. Type of Contact Multiplier   :  2 NO  with LED Indicator + Free wheeling Diode
12. Type of mounting     : DIN RAIL MOUNTING WITH SOCKET
13.  No. of Poles    : 2 NO
14. Other Accessories: Necessary TB, Din rail channel and other accessories to mount in CRP</t>
    </r>
  </si>
  <si>
    <r>
      <rPr>
        <b/>
        <sz val="16"/>
        <color theme="1"/>
        <rFont val="Arial"/>
        <family val="2"/>
      </rPr>
      <t>Instrumentation Cable for Status and Indications</t>
    </r>
    <r>
      <rPr>
        <sz val="16"/>
        <color theme="1"/>
        <rFont val="Arial"/>
        <family val="2"/>
      </rPr>
      <t xml:space="preserve">
12 C X 0.5 mm2, Armored, 1100 V Rated, Annealed Stranded Copper, PVC insulated, Overall shielded field cable 
</t>
    </r>
    <r>
      <rPr>
        <b/>
        <sz val="16"/>
        <color theme="1"/>
        <rFont val="Arial"/>
        <family val="2"/>
      </rPr>
      <t xml:space="preserve">Preferred Make: </t>
    </r>
    <r>
      <rPr>
        <sz val="16"/>
        <color theme="1"/>
        <rFont val="Arial"/>
        <family val="2"/>
      </rPr>
      <t>CCI / FINOLEX / HAVELLS /  Universal Cables / Incab / Asian Cable / KEI / Polycab / Ruchika</t>
    </r>
  </si>
  <si>
    <r>
      <rPr>
        <b/>
        <sz val="16"/>
        <color theme="1"/>
        <rFont val="Arial"/>
        <family val="2"/>
      </rPr>
      <t>Instrumentation Cable for Control Output</t>
    </r>
    <r>
      <rPr>
        <sz val="16"/>
        <color theme="1"/>
        <rFont val="Arial"/>
        <family val="2"/>
      </rPr>
      <t xml:space="preserve">
7 C X 1.5 mm2. Armored, 1100 V Rated, Annealed Stranded Copper, PVC insulated, Overall shielded field cable
</t>
    </r>
    <r>
      <rPr>
        <b/>
        <sz val="16"/>
        <color theme="1"/>
        <rFont val="Arial"/>
        <family val="2"/>
      </rPr>
      <t xml:space="preserve">Preferred Make: </t>
    </r>
    <r>
      <rPr>
        <sz val="16"/>
        <color theme="1"/>
        <rFont val="Arial"/>
        <family val="2"/>
      </rPr>
      <t>CCI / FORT GLOSTER / FINOLEX / HAVELLS / Indian aluminum Cables / Universal Cables / Incab / Asian Cable / KEI / Polycab / Ruchika</t>
    </r>
  </si>
  <si>
    <r>
      <rPr>
        <b/>
        <sz val="16"/>
        <color theme="1"/>
        <rFont val="Arial"/>
        <family val="2"/>
      </rPr>
      <t>Twisted paired Shielded &amp; Overall Shielded Cable for Analog Inputs</t>
    </r>
    <r>
      <rPr>
        <sz val="16"/>
        <color theme="1"/>
        <rFont val="Arial"/>
        <family val="2"/>
      </rPr>
      <t xml:space="preserve">
5 P X 1.0 mm2, Armored, Copper twisted paired and Overall shielded cable for Analog inputs  from CRP/Field panel to the RTU panel
</t>
    </r>
    <r>
      <rPr>
        <b/>
        <sz val="16"/>
        <color theme="1"/>
        <rFont val="Arial"/>
        <family val="2"/>
      </rPr>
      <t>Preferred Make:</t>
    </r>
    <r>
      <rPr>
        <sz val="16"/>
        <color theme="1"/>
        <rFont val="Arial"/>
        <family val="2"/>
      </rPr>
      <t xml:space="preserve"> CCI / FORT GLOSTER / FINOLEX / HAVELLS / Indian aluminum Cables / Universal Cables / Incab / Asian Cable / KEI / Polycab / Ruchika</t>
    </r>
  </si>
  <si>
    <r>
      <rPr>
        <b/>
        <sz val="16"/>
        <color theme="1"/>
        <rFont val="Arial"/>
        <family val="2"/>
      </rPr>
      <t>Control Cable for CT &amp; PT Extension</t>
    </r>
    <r>
      <rPr>
        <sz val="16"/>
        <color theme="1"/>
        <rFont val="Arial"/>
        <family val="2"/>
      </rPr>
      <t xml:space="preserve">
4 C X 2.5 mm2, multistrand copper cable for extending CT &amp; CVT  inputs to the MFM in the CRP panel.
</t>
    </r>
    <r>
      <rPr>
        <b/>
        <sz val="16"/>
        <color theme="1"/>
        <rFont val="Arial"/>
        <family val="2"/>
      </rPr>
      <t>Preferred Make:</t>
    </r>
    <r>
      <rPr>
        <sz val="16"/>
        <color theme="1"/>
        <rFont val="Arial"/>
        <family val="2"/>
      </rPr>
      <t xml:space="preserve"> CCI / FORT GLOSTER / FINOLEX / HAVELLS / Indian aluminum Cables / Universal Cables / Incab / Asian Cable / KEI / Polycab / Ruchika/Prime</t>
    </r>
  </si>
  <si>
    <r>
      <rPr>
        <b/>
        <sz val="16"/>
        <color theme="1"/>
        <rFont val="Arial"/>
        <family val="2"/>
      </rPr>
      <t>Power Supply Cable from DCDB to RTU Panel</t>
    </r>
    <r>
      <rPr>
        <sz val="16"/>
        <color theme="1"/>
        <rFont val="Arial"/>
        <family val="2"/>
      </rPr>
      <t xml:space="preserve">
2 C X 4 mm2, Armored Multistrand Power Supply cable for extending Power Supply from DCDB to RTU Panel
</t>
    </r>
    <r>
      <rPr>
        <b/>
        <sz val="16"/>
        <color theme="1"/>
        <rFont val="Arial"/>
        <family val="2"/>
      </rPr>
      <t>Preferred Make:</t>
    </r>
    <r>
      <rPr>
        <sz val="16"/>
        <color theme="1"/>
        <rFont val="Arial"/>
        <family val="2"/>
      </rPr>
      <t xml:space="preserve"> CCI / FORT GLOSTER / FINOLEX / HAVELLS / Indian aluminum Cables / Universal Cables / Incab / Asian Cable / KEI / Polycab / Ruchika</t>
    </r>
  </si>
  <si>
    <r>
      <t>Communication Cable</t>
    </r>
    <r>
      <rPr>
        <sz val="16"/>
        <color theme="1"/>
        <rFont val="Arial"/>
        <family val="2"/>
      </rPr>
      <t xml:space="preserve">:
4 P X 0.36 mm2 Armored multistrand Pair and Overall shielded, for Multifunction Meter looping. 
</t>
    </r>
    <r>
      <rPr>
        <b/>
        <sz val="16"/>
        <color theme="1"/>
        <rFont val="Arial"/>
        <family val="2"/>
      </rPr>
      <t xml:space="preserve">Preferred Make : </t>
    </r>
    <r>
      <rPr>
        <sz val="16"/>
        <color theme="1"/>
        <rFont val="Arial"/>
        <family val="2"/>
      </rPr>
      <t>Belden/LAPP/SATYAM/KEC/Digisol/Polycab/Parashield</t>
    </r>
  </si>
  <si>
    <r>
      <t>Armored CAT6 UTP Cable</t>
    </r>
    <r>
      <rPr>
        <sz val="16"/>
        <color theme="1"/>
        <rFont val="Arial"/>
        <family val="2"/>
      </rPr>
      <t xml:space="preserve">
</t>
    </r>
    <r>
      <rPr>
        <b/>
        <sz val="16"/>
        <color theme="1"/>
        <rFont val="Arial"/>
        <family val="2"/>
      </rPr>
      <t xml:space="preserve">Preferred Make : </t>
    </r>
    <r>
      <rPr>
        <sz val="16"/>
        <color theme="1"/>
        <rFont val="Arial"/>
        <family val="2"/>
      </rPr>
      <t>Systemax/Finolex/Polycab/Digisol</t>
    </r>
  </si>
  <si>
    <r>
      <t xml:space="preserve">Un-Armored CAT6 </t>
    </r>
    <r>
      <rPr>
        <sz val="16"/>
        <color theme="1"/>
        <rFont val="Arial"/>
        <family val="2"/>
      </rPr>
      <t xml:space="preserve">UTP Cable
</t>
    </r>
    <r>
      <rPr>
        <b/>
        <sz val="16"/>
        <color theme="1"/>
        <rFont val="Arial"/>
        <family val="2"/>
      </rPr>
      <t xml:space="preserve">Preferred Make : </t>
    </r>
    <r>
      <rPr>
        <sz val="16"/>
        <color theme="1"/>
        <rFont val="Arial"/>
        <family val="2"/>
      </rPr>
      <t>Systemax/Finolex/Polycab/Digisol</t>
    </r>
  </si>
  <si>
    <r>
      <rPr>
        <b/>
        <sz val="16"/>
        <color theme="1"/>
        <rFont val="Arial"/>
        <family val="2"/>
      </rPr>
      <t xml:space="preserve">Earthing:
</t>
    </r>
    <r>
      <rPr>
        <sz val="16"/>
        <color theme="1"/>
        <rFont val="Arial"/>
        <family val="2"/>
      </rPr>
      <t xml:space="preserve">a) </t>
    </r>
    <r>
      <rPr>
        <b/>
        <sz val="16"/>
        <color theme="1"/>
        <rFont val="Arial"/>
        <family val="2"/>
      </rPr>
      <t>Earth Pit:</t>
    </r>
    <r>
      <rPr>
        <sz val="16"/>
        <color theme="1"/>
        <rFont val="Arial"/>
        <family val="2"/>
      </rPr>
      <t xml:space="preserve"> Separate Earth Pits should be provisioned for attaining the resistance value of maximum 2 Ohms. 
b) </t>
    </r>
    <r>
      <rPr>
        <b/>
        <sz val="16"/>
        <color theme="1"/>
        <rFont val="Arial"/>
        <family val="2"/>
      </rPr>
      <t>Earthing Wires:</t>
    </r>
    <r>
      <rPr>
        <sz val="16"/>
        <color theme="1"/>
        <rFont val="Arial"/>
        <family val="2"/>
      </rPr>
      <t xml:space="preserve">  RTU Panels, SIC Panel are to be wired with Earth Pit. Copper wires size should be minimum  of 10 Sq.mm. (Green)
</t>
    </r>
    <r>
      <rPr>
        <b/>
        <sz val="16"/>
        <color theme="1"/>
        <rFont val="Arial"/>
        <family val="2"/>
      </rPr>
      <t>Services for Earthing &amp; Earth Pit</t>
    </r>
    <r>
      <rPr>
        <sz val="16"/>
        <color theme="1"/>
        <rFont val="Arial"/>
        <family val="2"/>
      </rPr>
      <t xml:space="preserve">
Installation and Commissioning of Earth Pit and laying and termination of earthing cable for RTU and DC System</t>
    </r>
  </si>
  <si>
    <r>
      <rPr>
        <b/>
        <sz val="16"/>
        <color theme="1"/>
        <rFont val="Arial"/>
        <family val="2"/>
      </rPr>
      <t>Configuration Laptop</t>
    </r>
    <r>
      <rPr>
        <sz val="16"/>
        <color theme="1"/>
        <rFont val="Arial"/>
        <family val="2"/>
      </rPr>
      <t xml:space="preserve">
</t>
    </r>
    <r>
      <rPr>
        <b/>
        <sz val="16"/>
        <color theme="1"/>
        <rFont val="Arial"/>
        <family val="2"/>
      </rPr>
      <t>Hardware:</t>
    </r>
    <r>
      <rPr>
        <sz val="16"/>
        <color theme="1"/>
        <rFont val="Arial"/>
        <family val="2"/>
      </rPr>
      <t xml:space="preserve"> Laptop with latest processor, 1 TB SSD, 8 GB RAM, DVD RW, Ethernet Port, 4 USB Ports, 1 HDMI Port, 15" Display with 1 No. Serial to USB converter
</t>
    </r>
    <r>
      <rPr>
        <b/>
        <sz val="16"/>
        <color theme="1"/>
        <rFont val="Arial"/>
        <family val="2"/>
      </rPr>
      <t xml:space="preserve">Software License: </t>
    </r>
    <r>
      <rPr>
        <sz val="16"/>
        <color theme="1"/>
        <rFont val="Arial"/>
        <family val="2"/>
      </rPr>
      <t>Microsoft Windows compatible with latest version of configuration software, Microsoft Office License pack, Antivirus Symantec Endpoint protection small business edition with three year subscription, Configuration &amp; Maintenance Software tools, Diagnostic tools. Logic building Application of RTU and Protection IEDs, Simulation Software, Applicable Software licenses for SIC System and shall be in-line with RTU Software. Proposed Licenses shall be independent of Engineering Configuration Laptop Hardware.</t>
    </r>
  </si>
  <si>
    <r>
      <rPr>
        <b/>
        <sz val="16"/>
        <color theme="1"/>
        <rFont val="Arial"/>
        <family val="2"/>
      </rPr>
      <t>Integration and Commissioning RTU System</t>
    </r>
    <r>
      <rPr>
        <sz val="16"/>
        <color theme="1"/>
        <rFont val="Arial"/>
        <family val="2"/>
      </rPr>
      <t xml:space="preserve">
a)  Site Survey, Design, Engineering, Finalization of BOM, FDS
b)  Transportation, Delivery, Unloading and Storage
c)  Installation and Commissioning of Pre-wired RTU Panel, Networking equipment &amp; other Accessories
d)  Minor Civil Activities for Installation of RTU panel
e)  Cable laying, termination and continuity check of all cables (Instrumentation, Communication &amp; Power cables)
f)  Integration of all Protection, MFM, Condition Monitoring Devices etc.
g)  Powering up of all supplied materials
h)  Configuration of RTU and its accessories
i)  I/O testing, Pre- SAT testing of Hardware and Software functionality 
j)  Integrated FAT &amp; SAT for Hardware and Software
k)  Integrated testing with Purchaser's SCADA System 
l)  Demonstration of System Capacity and Performance Guarantee Test
m)  Submission of As-Built Drawings, RTU Backup</t>
    </r>
  </si>
  <si>
    <r>
      <rPr>
        <b/>
        <sz val="16"/>
        <color theme="1"/>
        <rFont val="Arial"/>
        <family val="2"/>
      </rPr>
      <t>Integration and Commissioning RTU System</t>
    </r>
    <r>
      <rPr>
        <sz val="16"/>
        <color theme="1"/>
        <rFont val="Arial"/>
        <family val="2"/>
      </rPr>
      <t xml:space="preserve">
a)  Site Survey, Design, Engineering, Finalization of BOM, FDS
b)  Transportation, Delivery, Unloading and Storage
c)  Installation and Commissioning of Pre-wired RTU Rack, Networking equipment &amp; other Accessories
d)  Minor Activities for Installation of RTU Rack in the Existing Panel
e)  Cable laying, termination and continuity check of all cables (Instrumentation, Communication &amp; Power cables)
f)  Integration of all Protection, MFM, Condition Monitoring Devices etc.
g)  Powering up of all supplied materials
h)  Configuration of RTU and its accessories
i)  I/O testing, Pre- SAT testing of Hardware and Software functionality 
j)  Integrated FAT &amp; SAT for Hardware and Software
k)  Integrated testing with Purchaser's SCADA System 
l)  Demonstration of System Capacity and Performance Guarantee Test
m)  Submission of As-Built Drawings, RTU Backup</t>
    </r>
  </si>
  <si>
    <r>
      <t>Warranty Services for the  Bidder's owned &amp; Sub-Vendors supplied Hardware, Software, Up-gradation &amp; Patch Management of Software during the Standard warrant</t>
    </r>
    <r>
      <rPr>
        <sz val="16"/>
        <color theme="1"/>
        <rFont val="Arial"/>
        <family val="2"/>
      </rPr>
      <t>y period of 5 Years</t>
    </r>
    <r>
      <rPr>
        <sz val="16"/>
        <rFont val="Arial"/>
        <family val="2"/>
      </rPr>
      <t xml:space="preserve"> from the date of system handover after SAT, resolution of all punch point of SAT and trouble-free operation of the entire system for a period of one month.</t>
    </r>
  </si>
  <si>
    <t xml:space="preserve">1 Nos. </t>
  </si>
  <si>
    <t>EA</t>
  </si>
  <si>
    <t xml:space="preserve">2 Nos. </t>
  </si>
  <si>
    <t xml:space="preserve">Nos. </t>
  </si>
  <si>
    <t>Per Sub-Station</t>
  </si>
  <si>
    <t xml:space="preserve">No </t>
  </si>
  <si>
    <t>Item Description</t>
  </si>
  <si>
    <t xml:space="preserve">Without Panel </t>
  </si>
  <si>
    <t xml:space="preserve">No. </t>
  </si>
  <si>
    <t xml:space="preserve">Multi Function Meter
</t>
  </si>
  <si>
    <t xml:space="preserve">B </t>
  </si>
  <si>
    <t xml:space="preserve">A </t>
  </si>
  <si>
    <t>Supply Items</t>
  </si>
  <si>
    <t>TrainingTraining (10 Man-days of Trainer)</t>
  </si>
  <si>
    <t>Total Amount- All Inclusive (Rs.)- Supply +Services</t>
  </si>
  <si>
    <t>SET</t>
  </si>
  <si>
    <t>No</t>
  </si>
  <si>
    <r>
      <rPr>
        <b/>
        <sz val="16"/>
        <color theme="1"/>
        <rFont val="Arial"/>
        <family val="2"/>
      </rPr>
      <t>Multi Function Meter:
Requirement :</t>
    </r>
    <r>
      <rPr>
        <sz val="16"/>
        <color theme="1"/>
        <rFont val="Arial"/>
        <family val="2"/>
      </rPr>
      <t xml:space="preserve"> For all 33kV Lines, Multifunctional 3-phase Power meter, four quadrant active and reactive energy polyphase static meter</t>
    </r>
    <r>
      <rPr>
        <b/>
        <sz val="16"/>
        <color theme="1"/>
        <rFont val="Arial"/>
        <family val="2"/>
      </rPr>
      <t xml:space="preserve">
CT Type:</t>
    </r>
    <r>
      <rPr>
        <sz val="16"/>
        <color theme="1"/>
        <rFont val="Arial"/>
        <family val="2"/>
      </rPr>
      <t xml:space="preserve"> Ring CT/Conventional
</t>
    </r>
    <r>
      <rPr>
        <b/>
        <sz val="16"/>
        <color theme="1"/>
        <rFont val="Arial"/>
        <family val="2"/>
      </rPr>
      <t xml:space="preserve">Form Factor: </t>
    </r>
    <r>
      <rPr>
        <sz val="16"/>
        <color theme="1"/>
        <rFont val="Arial"/>
        <family val="2"/>
      </rPr>
      <t xml:space="preserve">  96 X 96 mm 
</t>
    </r>
    <r>
      <rPr>
        <b/>
        <sz val="16"/>
        <color theme="1"/>
        <rFont val="Arial"/>
        <family val="2"/>
      </rPr>
      <t xml:space="preserve">Accuracy Class: </t>
    </r>
    <r>
      <rPr>
        <sz val="16"/>
        <color theme="1"/>
        <rFont val="Arial"/>
        <family val="2"/>
      </rPr>
      <t xml:space="preserve">0.2S/0.5S as per IEC62053:11, IEC62053:21, IEC62053-22, IEC62053-23, EC62053-31, IEC61010,   IS13779, IS14697, 
</t>
    </r>
    <r>
      <rPr>
        <b/>
        <sz val="16"/>
        <color theme="1"/>
        <rFont val="Arial"/>
        <family val="2"/>
      </rPr>
      <t>Voltage Inputs:</t>
    </r>
    <r>
      <rPr>
        <sz val="16"/>
        <color theme="1"/>
        <rFont val="Arial"/>
        <family val="2"/>
      </rPr>
      <t xml:space="preserve"> Operating range : </t>
    </r>
    <r>
      <rPr>
        <sz val="16"/>
        <rFont val="Arial"/>
        <family val="2"/>
      </rPr>
      <t>690 V AC line-to-line, 460 V AC line-to-neutral,690 V AC line-to-line, 460 V AC line-to-neutral, 57.7 V (100V) - 240 V (415 V) AC 3 phase 4 wire (3 phase 3 wire)</t>
    </r>
    <r>
      <rPr>
        <sz val="16"/>
        <color theme="1"/>
        <rFont val="Arial"/>
        <family val="2"/>
      </rPr>
      <t xml:space="preserve">
</t>
    </r>
    <r>
      <rPr>
        <b/>
        <sz val="16"/>
        <color theme="1"/>
        <rFont val="Arial"/>
        <family val="2"/>
      </rPr>
      <t>Current Inputs:</t>
    </r>
    <r>
      <rPr>
        <sz val="16"/>
        <color theme="1"/>
        <rFont val="Arial"/>
        <family val="2"/>
      </rPr>
      <t xml:space="preserve"> 1A / 5A (User selectable CT secondary 1A / 5A, PT Secondary)
</t>
    </r>
    <r>
      <rPr>
        <b/>
        <sz val="16"/>
        <color theme="1"/>
        <rFont val="Arial"/>
        <family val="2"/>
      </rPr>
      <t xml:space="preserve">Wiring configurations: </t>
    </r>
    <r>
      <rPr>
        <sz val="16"/>
        <color theme="1"/>
        <rFont val="Arial"/>
        <family val="2"/>
      </rPr>
      <t xml:space="preserve">3OP2, 4LN3, 3DIR2, 4LL3, 3OP3, 3LN3, 3LL3, 3BLN3, 3BLL3 (All wiring configurations selected via the front panel)
</t>
    </r>
    <r>
      <rPr>
        <b/>
        <sz val="16"/>
        <color theme="1"/>
        <rFont val="Arial"/>
        <family val="2"/>
      </rPr>
      <t xml:space="preserve">Communication Port: </t>
    </r>
    <r>
      <rPr>
        <sz val="16"/>
        <color theme="1"/>
        <rFont val="Arial"/>
        <family val="2"/>
      </rPr>
      <t xml:space="preserve">RS 485 Serial Port with removable connector
</t>
    </r>
    <r>
      <rPr>
        <b/>
        <sz val="16"/>
        <color theme="1"/>
        <rFont val="Arial"/>
        <family val="2"/>
      </rPr>
      <t>Protocols:</t>
    </r>
    <r>
      <rPr>
        <sz val="16"/>
        <color theme="1"/>
        <rFont val="Arial"/>
        <family val="2"/>
      </rPr>
      <t xml:space="preserve"> MODBUS RTU, Assignable Register map, Device Address (User Configurable - (1-247))
</t>
    </r>
    <r>
      <rPr>
        <b/>
        <sz val="16"/>
        <color theme="1"/>
        <rFont val="Arial"/>
        <family val="2"/>
      </rPr>
      <t>Auxiliary Supply:</t>
    </r>
    <r>
      <rPr>
        <sz val="16"/>
        <color theme="1"/>
        <rFont val="Arial"/>
        <family val="2"/>
      </rPr>
      <t xml:space="preserve"> 24 V / 48 V DC
</t>
    </r>
    <r>
      <rPr>
        <b/>
        <sz val="16"/>
        <color theme="1"/>
        <rFont val="Arial"/>
        <family val="2"/>
      </rPr>
      <t>Other Accessories:</t>
    </r>
    <r>
      <rPr>
        <sz val="16"/>
        <color theme="1"/>
        <rFont val="Arial"/>
        <family val="2"/>
      </rPr>
      <t xml:space="preserve"> Necessary TB, Din rail channel and other accessories for flash mounting in CRP
</t>
    </r>
    <r>
      <rPr>
        <b/>
        <sz val="16"/>
        <color theme="1"/>
        <rFont val="Arial"/>
        <family val="2"/>
      </rPr>
      <t xml:space="preserve">Preferred Make: </t>
    </r>
    <r>
      <rPr>
        <sz val="16"/>
        <color theme="1"/>
        <rFont val="Arial"/>
        <family val="2"/>
      </rPr>
      <t xml:space="preserve">SATEC/Equivalent
</t>
    </r>
    <r>
      <rPr>
        <b/>
        <sz val="16"/>
        <color theme="1"/>
        <rFont val="Arial"/>
        <family val="2"/>
      </rPr>
      <t>Services for MFM:</t>
    </r>
    <r>
      <rPr>
        <sz val="16"/>
        <color theme="1"/>
        <rFont val="Arial"/>
        <family val="2"/>
      </rPr>
      <t xml:space="preserve">
Installation and Commissioning of Multifunction Meters in CRP Panel and its integration with RTU with required configuration for Control Centre communication over IEC-104
</t>
    </r>
  </si>
  <si>
    <t/>
  </si>
  <si>
    <t xml:space="preserve">Services </t>
  </si>
  <si>
    <t>Total Amount- All Inclusive (Rs.)- Supply Items</t>
  </si>
  <si>
    <t>Total Amount- All Inclusive (Rs.)- Services</t>
  </si>
  <si>
    <t xml:space="preserve">Warranty </t>
  </si>
  <si>
    <t xml:space="preserve">EA </t>
  </si>
  <si>
    <t xml:space="preserve">Included with Complete Scope of Work </t>
  </si>
  <si>
    <t>Total  items- All Inclusive (Rs.)- Spares</t>
  </si>
  <si>
    <r>
      <rPr>
        <b/>
        <sz val="16"/>
        <color theme="1"/>
        <rFont val="Arial"/>
        <family val="2"/>
      </rPr>
      <t>Managed L2 Ethernet Switch for IED Communication &amp; for SCADA Integration</t>
    </r>
    <r>
      <rPr>
        <sz val="16"/>
        <color theme="1"/>
        <rFont val="Arial"/>
        <family val="2"/>
      </rPr>
      <t xml:space="preserve">
</t>
    </r>
    <r>
      <rPr>
        <b/>
        <sz val="16"/>
        <color theme="1"/>
        <rFont val="Arial"/>
        <family val="2"/>
      </rPr>
      <t>Communication Ports:</t>
    </r>
    <r>
      <rPr>
        <sz val="16"/>
        <color theme="1"/>
        <rFont val="Arial"/>
        <family val="2"/>
      </rPr>
      <t xml:space="preserve"> 16 PORT (Copper ports) 10/100 MBPS  
</t>
    </r>
    <r>
      <rPr>
        <b/>
        <sz val="16"/>
        <color theme="1"/>
        <rFont val="Arial"/>
        <family val="2"/>
      </rPr>
      <t xml:space="preserve">Power Supply: </t>
    </r>
    <r>
      <rPr>
        <sz val="16"/>
        <color theme="1"/>
        <rFont val="Arial"/>
        <family val="2"/>
      </rPr>
      <t xml:space="preserve">  Input power supply 18-72 (24/48)VDC Supply  Redundant and MCBs with add-on NO contact
</t>
    </r>
    <r>
      <rPr>
        <b/>
        <sz val="16"/>
        <color theme="1"/>
        <rFont val="Arial"/>
        <family val="2"/>
      </rPr>
      <t>Mounting Arrangement:</t>
    </r>
    <r>
      <rPr>
        <sz val="16"/>
        <color theme="1"/>
        <rFont val="Arial"/>
        <family val="2"/>
      </rPr>
      <t xml:space="preserve"> Din Rail Mounted Option preferred 
</t>
    </r>
    <r>
      <rPr>
        <b/>
        <sz val="16"/>
        <color theme="1"/>
        <rFont val="Arial"/>
        <family val="2"/>
      </rPr>
      <t>Preferred Make</t>
    </r>
    <r>
      <rPr>
        <sz val="16"/>
        <color theme="1"/>
        <rFont val="Arial"/>
        <family val="2"/>
      </rPr>
      <t xml:space="preserve">: Ruggedcom/Hirschman/MOXA/Siemens
</t>
    </r>
    <r>
      <rPr>
        <b/>
        <sz val="16"/>
        <color theme="1"/>
        <rFont val="Arial"/>
        <family val="2"/>
      </rPr>
      <t>Software:</t>
    </r>
    <r>
      <rPr>
        <sz val="16"/>
        <color theme="1"/>
        <rFont val="Arial"/>
        <family val="2"/>
      </rPr>
      <t xml:space="preserve"> Software for Local and Remote configuration of Ethernet Switches - Enabling Monitoring, Configuration, Maintenance and backup of configuration files
</t>
    </r>
    <r>
      <rPr>
        <b/>
        <sz val="16"/>
        <color theme="1"/>
        <rFont val="Arial"/>
        <family val="2"/>
      </rPr>
      <t>Shall support:</t>
    </r>
    <r>
      <rPr>
        <sz val="16"/>
        <color theme="1"/>
        <rFont val="Arial"/>
        <family val="2"/>
      </rPr>
      <t xml:space="preserve">  802.1Q VLAN, 802.2p, 802.1d STP, 802.3ad (Port/Link aggregation), 802.1w RSTP, 802.1s MSTP, 802.3ad LACP, IEEE 802.1ab Link Layer Disscovery Protocol and also suitable for Ring Configuration, IEEE 1613 compliance, IEC 61850, MODBUS, Ethernet/IP Compliance, IEEE1588 V2, Suitable for PRP/HSR architecture,Web-based, Telnet &amp; Command Line Interface (CLI) for quickly configuring major managed functions, SNMPv1/v2c/v3 for different levels of network management, SNTP. Higher MTBF minimum 300000 Hours
 Note: TPCODL has reserved the right to procure Ethernet swicth against a different tender and may provide Ethernet Switch to the RTU vendor as a free issue.</t>
    </r>
  </si>
  <si>
    <t>Modem</t>
  </si>
  <si>
    <r>
      <t xml:space="preserve">Interposing Relay with Mounting Base for Digital Output
</t>
    </r>
    <r>
      <rPr>
        <sz val="16"/>
        <color theme="1"/>
        <rFont val="Arial"/>
        <family val="2"/>
      </rPr>
      <t xml:space="preserve">1. Auxiliary Power.  : 24 V / 48 V DC 
2. Input signal from field : 24 V / 48 V DC
3. Input impedance  : More than 50 Kohms
4. Output signal of the RTU : 24 V / 48 V DC
5. Contact mechanism : Self Reset
6. Contact Make &amp; Carry : 30 A for 3 Sec. &amp; 5A continuously at 660V
7. Number of Contacts   :  2 NO  with LED Indicator + Free wheeling
8. Operating time  : Less than 15 msec.
9. Other Accessories: Necessary TB, Din rail channel and other accessories to mount in RTU/CRP Panel
10. RTU remote rebooting over SMS
</t>
    </r>
    <r>
      <rPr>
        <b/>
        <sz val="16"/>
        <color theme="1"/>
        <rFont val="Arial"/>
        <family val="2"/>
      </rPr>
      <t xml:space="preserve">
</t>
    </r>
  </si>
  <si>
    <t>2 C X 4 mm2 Cable for AC Power Supply</t>
  </si>
  <si>
    <t>4P X 0.36 mm2, Armored Communication Cable for MFM, Battery Charger, OTI/WTI, FDS, Weather sensor</t>
  </si>
  <si>
    <r>
      <rPr>
        <b/>
        <sz val="16"/>
        <color rgb="FF0000FF"/>
        <rFont val="Arial"/>
        <family val="2"/>
      </rPr>
      <t xml:space="preserve">Pre-Wired RTU Panel </t>
    </r>
    <r>
      <rPr>
        <b/>
        <sz val="16"/>
        <color theme="1"/>
        <rFont val="Arial"/>
        <family val="2"/>
      </rPr>
      <t xml:space="preserve">
</t>
    </r>
    <r>
      <rPr>
        <sz val="16"/>
        <color theme="1"/>
        <rFont val="Arial"/>
        <family val="2"/>
      </rPr>
      <t xml:space="preserve"> 
</t>
    </r>
    <r>
      <rPr>
        <b/>
        <sz val="16"/>
        <color theme="1"/>
        <rFont val="Arial"/>
        <family val="2"/>
      </rPr>
      <t xml:space="preserve">I/O Requirement: </t>
    </r>
    <r>
      <rPr>
        <i/>
        <sz val="16"/>
        <color theme="1"/>
        <rFont val="Arial"/>
        <family val="2"/>
      </rPr>
      <t xml:space="preserve">with 16 DI, 8 DO, 4 AI </t>
    </r>
    <r>
      <rPr>
        <sz val="16"/>
        <color theme="1"/>
        <rFont val="Arial"/>
        <family val="2"/>
      </rPr>
      <t xml:space="preserve">with Auxiliary relay for each Digital Input &amp; Output                                                                                                     
</t>
    </r>
    <r>
      <rPr>
        <b/>
        <sz val="16"/>
        <color theme="1"/>
        <rFont val="Arial"/>
        <family val="2"/>
      </rPr>
      <t xml:space="preserve">Communication Ports per RTU </t>
    </r>
    <r>
      <rPr>
        <sz val="16"/>
        <color theme="1"/>
        <rFont val="Arial"/>
        <family val="2"/>
      </rPr>
      <t xml:space="preserve">:2x Redundant Ethernet ports; 2 Nos.  Ethernet ports/Processor Module ( Both Ethernet Port for simultaneous communication with  Control Centre SCADA over IEC60870-5-104 Protocol and IEDs in the Substation over IEC61850 and Modbus TCP Protocol), 
4 Nos. Redeundant RS 485  ports/Processor Module for communication with serial devices over IEC60870-5-103, MODBUS (Serial) and IEC 60870-5-101 protocol with the RTU. 
</t>
    </r>
    <r>
      <rPr>
        <b/>
        <sz val="16"/>
        <color theme="1"/>
        <rFont val="Arial"/>
        <family val="2"/>
      </rPr>
      <t>Power supply:</t>
    </r>
    <r>
      <rPr>
        <sz val="16"/>
        <color theme="1"/>
        <rFont val="Arial"/>
        <family val="2"/>
      </rPr>
      <t xml:space="preserve">  Redundant 18-72 VDC (24 V/48 V DC)  Power Supply  and  Diode Oring unit  and MCBs with add-on NO contact
</t>
    </r>
    <r>
      <rPr>
        <b/>
        <sz val="16"/>
        <color theme="1"/>
        <rFont val="Arial"/>
        <family val="2"/>
      </rPr>
      <t>SPD:</t>
    </r>
    <r>
      <rPr>
        <sz val="16"/>
        <color theme="1"/>
        <rFont val="Arial"/>
        <family val="2"/>
      </rPr>
      <t xml:space="preserve"> 4 Nos. SPD for RS485 Ports &amp; 4 Nos. SPD for Ethernet port
</t>
    </r>
    <r>
      <rPr>
        <b/>
        <sz val="16"/>
        <color theme="1"/>
        <rFont val="Arial"/>
        <family val="2"/>
      </rPr>
      <t>Protocols :</t>
    </r>
    <r>
      <rPr>
        <sz val="16"/>
        <color theme="1"/>
        <rFont val="Arial"/>
        <family val="2"/>
      </rPr>
      <t xml:space="preserve"> IEC 60870-5-104, IEC 61850 (ED1, ED2),  IEC 60870-5-101, IEC60870-5-103, MODBUS (Serial &amp; TCP/IP), SNMP (V1.0, V2.0, V3.0), RSTP,  NTP &amp; SNTP, 
</t>
    </r>
    <r>
      <rPr>
        <b/>
        <sz val="16"/>
        <color theme="1"/>
        <rFont val="Arial"/>
        <family val="2"/>
      </rPr>
      <t xml:space="preserve">Software Licenses: </t>
    </r>
    <r>
      <rPr>
        <sz val="16"/>
        <color theme="1"/>
        <rFont val="Arial"/>
        <family val="2"/>
      </rPr>
      <t xml:space="preserve">RTU OS, Application Software, Configuration tools, Diagnostic tools. Logic building Application-Interlock logic, Calculation Package, SMS Utility Software
Application Software Licenses with minimum 5000 Data Points, 25 IEDs - IEC61850 (ED1, ED2), 20 IEDs - Serial Protocol, RTU shall Communicate to Eight Independent Remote SCADA Master on IEC 60870-5-104
</t>
    </r>
    <r>
      <rPr>
        <b/>
        <sz val="16"/>
        <color theme="1"/>
        <rFont val="Arial"/>
        <family val="2"/>
      </rPr>
      <t>Mounting:</t>
    </r>
    <r>
      <rPr>
        <sz val="16"/>
        <color theme="1"/>
        <rFont val="Arial"/>
        <family val="2"/>
      </rPr>
      <t xml:space="preserve"> To be supplied with prewired panel (Rittal/Siemens or equivalent,  size : 2315 (H) mm x 800(W) mm x 800(D) mm,  both side opening), IP Class : IP54/55.
</t>
    </r>
    <r>
      <rPr>
        <b/>
        <sz val="16"/>
        <color theme="1"/>
        <rFont val="Arial"/>
        <family val="2"/>
      </rPr>
      <t>Other Accessories:</t>
    </r>
    <r>
      <rPr>
        <sz val="16"/>
        <color theme="1"/>
        <rFont val="Arial"/>
        <family val="2"/>
      </rPr>
      <t xml:space="preserve"> Interface Modules, Pre-fabricated cables for I/O modules, Auxiliaries Relays for Power Supply monitoring, MCBs for all type of Power Supplies, 
Networking accessories: All required networking accessories like  Patch cords (UTP as per the Ethernet Switch Configuration) of suitable length, Conduits for all non-armored cables, RJ45 connectors, I/O boxes with Quad face plate and connectors etc.</t>
    </r>
  </si>
  <si>
    <r>
      <rPr>
        <b/>
        <sz val="16"/>
        <color rgb="FF0000FF"/>
        <rFont val="Arial"/>
        <family val="2"/>
      </rPr>
      <t xml:space="preserve">Pre-Wired RTU Panel </t>
    </r>
    <r>
      <rPr>
        <b/>
        <sz val="16"/>
        <color theme="1"/>
        <rFont val="Arial"/>
        <family val="2"/>
      </rPr>
      <t xml:space="preserve">
</t>
    </r>
    <r>
      <rPr>
        <sz val="16"/>
        <color theme="1"/>
        <rFont val="Arial"/>
        <family val="2"/>
      </rPr>
      <t xml:space="preserve">                                                                                                 
</t>
    </r>
    <r>
      <rPr>
        <b/>
        <sz val="16"/>
        <color theme="1"/>
        <rFont val="Arial"/>
        <family val="2"/>
      </rPr>
      <t xml:space="preserve">Communication Ports per RTU </t>
    </r>
    <r>
      <rPr>
        <sz val="16"/>
        <color theme="1"/>
        <rFont val="Arial"/>
        <family val="2"/>
      </rPr>
      <t xml:space="preserve">:4x Redundant Ethernet ports; 4 Nos.  Ethernet ports/Processor Module ( Both Ethernet Port for simultaneous communication with  Control Centre SCADA over IEC60870-5-104 Protocol and IEDs in the Substation over IEC61850 and Modbus TCP Protocol), 
4 Nos. Redeundant RS 485  ports/Processor Module for communication with serial devices over IEC60870-5-103, MODBUS (Serial) and IEC 60870-5-101 protocol with the RTU. 
</t>
    </r>
    <r>
      <rPr>
        <b/>
        <sz val="16"/>
        <color theme="1"/>
        <rFont val="Arial"/>
        <family val="2"/>
      </rPr>
      <t>Power supply:</t>
    </r>
    <r>
      <rPr>
        <sz val="16"/>
        <color theme="1"/>
        <rFont val="Arial"/>
        <family val="2"/>
      </rPr>
      <t xml:space="preserve">  Redundant 18-72 VDC (24 V/48 V DC)  Power Supply  with Diode Oring unit  and MCBs with add-on NO contact
</t>
    </r>
    <r>
      <rPr>
        <b/>
        <sz val="16"/>
        <color theme="1"/>
        <rFont val="Arial"/>
        <family val="2"/>
      </rPr>
      <t>SPD:</t>
    </r>
    <r>
      <rPr>
        <sz val="16"/>
        <color theme="1"/>
        <rFont val="Arial"/>
        <family val="2"/>
      </rPr>
      <t xml:space="preserve"> 4 Nos. SPD for RS485 Ports &amp; 4 Nos. SPD for Ethernet port
</t>
    </r>
    <r>
      <rPr>
        <b/>
        <sz val="16"/>
        <color theme="1"/>
        <rFont val="Arial"/>
        <family val="2"/>
      </rPr>
      <t>Protocols :</t>
    </r>
    <r>
      <rPr>
        <sz val="16"/>
        <color theme="1"/>
        <rFont val="Arial"/>
        <family val="2"/>
      </rPr>
      <t xml:space="preserve"> IEC 60870-5-104, IEC 61850 (ED1, ED2),  IEC 60870-5-101, IEC60870-5-103, MODBUS (Serial &amp; TCP/IP), SNMP (V1.0, V2.0, V3.0), RSTP,  NTP &amp; SNTP, 
</t>
    </r>
    <r>
      <rPr>
        <b/>
        <sz val="16"/>
        <color theme="1"/>
        <rFont val="Arial"/>
        <family val="2"/>
      </rPr>
      <t xml:space="preserve">Software Licenses: </t>
    </r>
    <r>
      <rPr>
        <sz val="16"/>
        <color theme="1"/>
        <rFont val="Arial"/>
        <family val="2"/>
      </rPr>
      <t xml:space="preserve">RTU OS, Application Software, Configuration tools, Diagnostic tools. Logic building Application-Interlock logic, Calculation Package, SMS Utility Software
Application Software Licenses with minimum 10000 Data Points, 25 IEDs - IEC61850 (ED1, ED2), 20 IEDs - Serial Protocol, RTU shall Communicate to Eight Independent Remote SCADA Master on IEC 60870-5-104
</t>
    </r>
    <r>
      <rPr>
        <b/>
        <sz val="16"/>
        <color theme="1"/>
        <rFont val="Arial"/>
        <family val="2"/>
      </rPr>
      <t>Mounting:</t>
    </r>
    <r>
      <rPr>
        <sz val="16"/>
        <color theme="1"/>
        <rFont val="Arial"/>
        <family val="2"/>
      </rPr>
      <t xml:space="preserve"> To be supplied with prewired panel (Rittal/Siemens or equivalent,  size : 2315 (H) mm x 800(W) mm x 800(D) mm,  both side opening), IP Class : IP54/55.
</t>
    </r>
    <r>
      <rPr>
        <b/>
        <sz val="16"/>
        <color theme="1"/>
        <rFont val="Arial"/>
        <family val="2"/>
      </rPr>
      <t>Other Accessories:</t>
    </r>
    <r>
      <rPr>
        <sz val="16"/>
        <color theme="1"/>
        <rFont val="Arial"/>
        <family val="2"/>
      </rPr>
      <t xml:space="preserve"> Interface Modules, Pre-fabricated cables for I/O modules, Auxiliaries Relays for Power Supply monitoring, MCBs for all type of Power Supplies, 
Networking accessories: All required networking accessories like  Patch cords (UTP as per the Ethernet Switch Configuration) of suitable length, Conduits for all non-armored cables, RJ45 connectors, I/O boxes with Quad face plate and connectors etc.</t>
    </r>
  </si>
  <si>
    <r>
      <rPr>
        <b/>
        <sz val="16"/>
        <color rgb="FF0000FF"/>
        <rFont val="Arial"/>
        <family val="2"/>
      </rPr>
      <t xml:space="preserve">RTU without Panel </t>
    </r>
    <r>
      <rPr>
        <b/>
        <sz val="16"/>
        <color theme="1"/>
        <rFont val="Arial"/>
        <family val="2"/>
      </rPr>
      <t xml:space="preserve">
</t>
    </r>
    <r>
      <rPr>
        <sz val="16"/>
        <color theme="1"/>
        <rFont val="Arial"/>
        <family val="2"/>
      </rPr>
      <t xml:space="preserve"> 
</t>
    </r>
    <r>
      <rPr>
        <b/>
        <sz val="16"/>
        <color theme="1"/>
        <rFont val="Arial"/>
        <family val="2"/>
      </rPr>
      <t xml:space="preserve">I/O Requirement: </t>
    </r>
    <r>
      <rPr>
        <i/>
        <sz val="16"/>
        <color theme="1"/>
        <rFont val="Arial"/>
        <family val="2"/>
      </rPr>
      <t xml:space="preserve">with 16 DI, 8 DO, 4 AI </t>
    </r>
    <r>
      <rPr>
        <sz val="16"/>
        <color theme="1"/>
        <rFont val="Arial"/>
        <family val="2"/>
      </rPr>
      <t xml:space="preserve">with Auxiliary relay for each Digital Input &amp; Output                                                                                                     
</t>
    </r>
    <r>
      <rPr>
        <b/>
        <sz val="16"/>
        <color theme="1"/>
        <rFont val="Arial"/>
        <family val="2"/>
      </rPr>
      <t xml:space="preserve">Communication Ports per RTU </t>
    </r>
    <r>
      <rPr>
        <sz val="16"/>
        <color theme="1"/>
        <rFont val="Arial"/>
        <family val="2"/>
      </rPr>
      <t xml:space="preserve">:2x Redundant Ethernet ports; 2 Nos.  Ethernet ports/Processor Module ( Both Ethernet Port for simultaneous communication with  Control Centre SCADA over IEC60870-5-104 Protocol and IEDs in the Substation over IEC61850 and Modbus TCP Protocol), 
4 Nos. Redeundant RS 485  ports/Processor Module for communication with serial devices over IEC60870-5-103, MODBUS (Serial) and IEC 60870-5-101 protocol with the RTU. 
</t>
    </r>
    <r>
      <rPr>
        <b/>
        <sz val="16"/>
        <color theme="1"/>
        <rFont val="Arial"/>
        <family val="2"/>
      </rPr>
      <t>Power supply:</t>
    </r>
    <r>
      <rPr>
        <sz val="16"/>
        <color theme="1"/>
        <rFont val="Arial"/>
        <family val="2"/>
      </rPr>
      <t xml:space="preserve">  Redundant 18-72 VDC (24 V/48 V DC)  Power Supply  and  Diode Oring unit  and MCBs with add-on NO contact
</t>
    </r>
    <r>
      <rPr>
        <b/>
        <sz val="16"/>
        <color theme="1"/>
        <rFont val="Arial"/>
        <family val="2"/>
      </rPr>
      <t>SPD:</t>
    </r>
    <r>
      <rPr>
        <sz val="16"/>
        <color theme="1"/>
        <rFont val="Arial"/>
        <family val="2"/>
      </rPr>
      <t xml:space="preserve"> 4 Nos. SPD for RS485 Ports &amp; 4 Nos. SPD for Ethernet port
</t>
    </r>
    <r>
      <rPr>
        <b/>
        <sz val="16"/>
        <color theme="1"/>
        <rFont val="Arial"/>
        <family val="2"/>
      </rPr>
      <t>Protocols :</t>
    </r>
    <r>
      <rPr>
        <sz val="16"/>
        <color theme="1"/>
        <rFont val="Arial"/>
        <family val="2"/>
      </rPr>
      <t xml:space="preserve"> IEC 60870-5-104, IEC 61850 (ED1, ED2),  IEC 60870-5-101, IEC60870-5-103, MODBUS (Serial &amp; TCP/IP), SNMP (V1.0, V2.0, V3.0), RSTP,  NTP &amp; SNTP, 
</t>
    </r>
    <r>
      <rPr>
        <b/>
        <sz val="16"/>
        <color theme="1"/>
        <rFont val="Arial"/>
        <family val="2"/>
      </rPr>
      <t xml:space="preserve">Software Licenses: </t>
    </r>
    <r>
      <rPr>
        <sz val="16"/>
        <color theme="1"/>
        <rFont val="Arial"/>
        <family val="2"/>
      </rPr>
      <t xml:space="preserve">RTU OS, Application Software, Configuration tools, Diagnostic tools. Logic building Application-Interlock logic, Calculation Package, SMS Utility Software
Application Software Licenses with minimum 5000 Data Points, 25 IEDs - IEC61850 (ED1, ED2), 20 IEDs - Serial Protocol, RTU shall Communicate to Eight Independent Remote SCADA Master on IEC 60870-5-104
</t>
    </r>
    <r>
      <rPr>
        <b/>
        <sz val="16"/>
        <color theme="1"/>
        <rFont val="Arial"/>
        <family val="2"/>
      </rPr>
      <t>Mounting:</t>
    </r>
    <r>
      <rPr>
        <sz val="16"/>
        <color theme="1"/>
        <rFont val="Arial"/>
        <family val="2"/>
      </rPr>
      <t xml:space="preserve"> In existing RTU Panel  size : 2315 (H) mm x 800(W) mm x 800(D) mm,  both side opening), IP Class : IP54/55.
</t>
    </r>
    <r>
      <rPr>
        <b/>
        <sz val="16"/>
        <color theme="1"/>
        <rFont val="Arial"/>
        <family val="2"/>
      </rPr>
      <t>Other Accessories:</t>
    </r>
    <r>
      <rPr>
        <sz val="16"/>
        <color theme="1"/>
        <rFont val="Arial"/>
        <family val="2"/>
      </rPr>
      <t xml:space="preserve"> Interface Modules, Pre-fabricated cables for I/O modules, Auxiliaries Relays for Power Supply monitoring, MCBs for all type of Power Supplies, 
Networking accessories: All required networking accessories like  Patch cords (UTP as per the Ethernet Switch Configuration) of suitable length, Conduits for all non-armored cables, RJ45 connectors, I/O boxes with Quad face plate and connectors etc.</t>
    </r>
  </si>
  <si>
    <t>1a</t>
  </si>
  <si>
    <t>1b</t>
  </si>
  <si>
    <t>As per specification</t>
  </si>
  <si>
    <t>C</t>
  </si>
  <si>
    <t>i</t>
  </si>
  <si>
    <t>ii</t>
  </si>
  <si>
    <t>iii</t>
  </si>
  <si>
    <t>iv</t>
  </si>
  <si>
    <t>v</t>
  </si>
  <si>
    <t>vi</t>
  </si>
  <si>
    <t>vii</t>
  </si>
  <si>
    <t>viii</t>
  </si>
  <si>
    <t>ix</t>
  </si>
  <si>
    <t>x</t>
  </si>
  <si>
    <t>xi</t>
  </si>
  <si>
    <t>xii</t>
  </si>
  <si>
    <t>xiii</t>
  </si>
  <si>
    <t>xiv</t>
  </si>
  <si>
    <t>xv</t>
  </si>
  <si>
    <t>xvi</t>
  </si>
  <si>
    <t>Managed L2 Ethernet Switch for IED Communication &amp; for SCADA Integration
Communication Ports: 08 PORT (Copper ports) 10/100 MBPS  
Power Supply:   Input power supply 18-72 (24/48)VDC Supply   and MCBs with add-on NO contact
Mounting Arrangement: Din Rail Mounted Option preferred 
Preferred Make: Ruggedcom/Hirschman/MOXA/Siemens
Software: Software for Local and Remote configuration of Ethernet Switches - Enabling Monitoring, Configuration, Maintenance and backup of configuration files
Shall support:  802.1Q VLAN, 802.2p, 802.1d STP, 802.3ad (Port/Link aggregation), 802.1w RSTP, 802.1s MSTP, 802.3ad LACP, IEEE 802.1ab Link Layer Disscovery Protocol and also suitable for Ring Configuration, IEEE 1613 compliance, IEC 61850, MODBUS, Ethernet/IP Compliance, IEEE1588 V2, Suitable for PRP/HSR architecture,Web-based, Telnet &amp; Command Line Interface (CLI) for quickly configuring major managed functions, SNMPv1/v2c/v3 for different levels of network management, SNTP. Higher MTBF minimum 300000 Hours
 Note: TPCODL has reserved the right to procure Ethernet swicth against a different tender and may provide Ethernet Switch to the RTU vendor as a free issue.</t>
  </si>
  <si>
    <t>xvii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</si>
</sst>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4" x14ac:knownFonts="1">
    <font>
      <sz val="11"/>
      <color theme="1"/>
      <name val="Calibri"/>
      <family val="2"/>
      <scheme val="minor"/>
    </font>
    <font>
      <b/>
      <sz val="11"/>
      <color theme="1"/>
      <name val="Calibri"/>
      <family val="2"/>
      <scheme val="minor"/>
    </font>
    <font>
      <b/>
      <sz val="12"/>
      <color theme="1"/>
      <name val="Calibri"/>
      <family val="2"/>
      <scheme val="minor"/>
    </font>
    <font>
      <b/>
      <sz val="12"/>
      <name val="Calibri"/>
      <family val="2"/>
      <scheme val="minor"/>
    </font>
    <font>
      <b/>
      <sz val="11"/>
      <name val="Calibri"/>
      <family val="2"/>
      <scheme val="minor"/>
    </font>
    <font>
      <sz val="12"/>
      <color theme="1"/>
      <name val="Calibri"/>
      <family val="2"/>
      <scheme val="minor"/>
    </font>
    <font>
      <sz val="11"/>
      <color theme="1"/>
      <name val="Calibri"/>
      <family val="2"/>
    </font>
    <font>
      <sz val="10"/>
      <name val="Arial"/>
      <family val="2"/>
    </font>
    <font>
      <sz val="11"/>
      <color theme="1"/>
      <name val="Calibri"/>
      <family val="2"/>
      <scheme val="minor"/>
    </font>
    <font>
      <sz val="8"/>
      <name val="Calibri"/>
      <family val="2"/>
      <scheme val="minor"/>
    </font>
    <font>
      <b/>
      <sz val="8"/>
      <color theme="1"/>
      <name val="Calibri"/>
      <family val="2"/>
      <scheme val="minor"/>
    </font>
    <font>
      <sz val="8"/>
      <color theme="1"/>
      <name val="Calibri"/>
      <family val="2"/>
      <scheme val="minor"/>
    </font>
    <font>
      <b/>
      <sz val="8"/>
      <name val="Calibri"/>
      <family val="2"/>
      <scheme val="minor"/>
    </font>
    <font>
      <b/>
      <sz val="8"/>
      <color theme="3" tint="-0.499984740745262"/>
      <name val="Calibri"/>
      <family val="2"/>
      <scheme val="minor"/>
    </font>
    <font>
      <sz val="8"/>
      <color theme="3" tint="-0.499984740745262"/>
      <name val="Calibri"/>
      <family val="2"/>
      <scheme val="minor"/>
    </font>
    <font>
      <sz val="8"/>
      <color rgb="FFFF0000"/>
      <name val="Calibri"/>
      <family val="2"/>
      <scheme val="minor"/>
    </font>
    <font>
      <b/>
      <sz val="16"/>
      <color theme="1"/>
      <name val="Arial"/>
      <family val="2"/>
    </font>
    <font>
      <sz val="16"/>
      <color theme="1"/>
      <name val="Arial"/>
      <family val="2"/>
    </font>
    <font>
      <b/>
      <sz val="16"/>
      <name val="Arial"/>
      <family val="2"/>
    </font>
    <font>
      <b/>
      <sz val="16"/>
      <color rgb="FF0000FF"/>
      <name val="Arial"/>
      <family val="2"/>
    </font>
    <font>
      <i/>
      <sz val="16"/>
      <color theme="1"/>
      <name val="Arial"/>
      <family val="2"/>
    </font>
    <font>
      <sz val="16"/>
      <name val="Arial"/>
      <family val="2"/>
    </font>
    <font>
      <b/>
      <sz val="16"/>
      <color theme="3" tint="-0.499984740745262"/>
      <name val="Arial"/>
      <family val="2"/>
    </font>
    <font>
      <sz val="16"/>
      <color theme="3" tint="-0.499984740745262"/>
      <name val="Arial"/>
      <family val="2"/>
    </font>
  </fonts>
  <fills count="11">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7" fillId="0" borderId="0"/>
    <xf numFmtId="9" fontId="8" fillId="0" borderId="0" applyFont="0" applyFill="0" applyBorder="0" applyAlignment="0" applyProtection="0"/>
    <xf numFmtId="43" fontId="8" fillId="0" borderId="0" applyFont="0" applyFill="0" applyBorder="0" applyAlignment="0" applyProtection="0"/>
  </cellStyleXfs>
  <cellXfs count="183">
    <xf numFmtId="0" fontId="0" fillId="0" borderId="0" xfId="0"/>
    <xf numFmtId="0" fontId="6" fillId="0" borderId="1" xfId="0" applyFont="1" applyBorder="1" applyAlignment="1">
      <alignment vertical="center" wrapText="1"/>
    </xf>
    <xf numFmtId="0" fontId="6"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10" borderId="1" xfId="0" applyFont="1" applyFill="1" applyBorder="1" applyAlignment="1" applyProtection="1">
      <alignment horizontal="center" vertical="center"/>
      <protection locked="0"/>
    </xf>
    <xf numFmtId="0" fontId="5" fillId="7" borderId="1" xfId="0" applyFont="1" applyFill="1" applyBorder="1" applyAlignment="1" applyProtection="1">
      <alignment vertical="center"/>
      <protection locked="0"/>
    </xf>
    <xf numFmtId="0" fontId="4" fillId="2" borderId="1" xfId="0" applyFont="1" applyFill="1" applyBorder="1" applyAlignment="1">
      <alignment horizontal="center" vertical="center" wrapText="1"/>
    </xf>
    <xf numFmtId="0" fontId="5" fillId="7"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0" fillId="0" borderId="0" xfId="0" applyAlignment="1">
      <alignment horizontal="center"/>
    </xf>
    <xf numFmtId="0" fontId="0" fillId="0" borderId="0" xfId="0" applyAlignment="1">
      <alignment horizontal="left"/>
    </xf>
    <xf numFmtId="0" fontId="1"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xf>
    <xf numFmtId="0" fontId="3" fillId="8" borderId="1"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0" xfId="0" applyAlignment="1">
      <alignment horizontal="center" vertical="center"/>
    </xf>
    <xf numFmtId="0" fontId="1" fillId="3" borderId="1" xfId="0" applyFont="1" applyFill="1" applyBorder="1" applyAlignment="1">
      <alignment horizontal="center" vertical="center" wrapText="1"/>
    </xf>
    <xf numFmtId="9" fontId="0" fillId="0" borderId="1" xfId="2"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5" fillId="0" borderId="1" xfId="0" applyFont="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5" fillId="10" borderId="1" xfId="0" applyFont="1" applyFill="1" applyBorder="1" applyAlignment="1">
      <alignment horizontal="center" vertical="center"/>
    </xf>
    <xf numFmtId="0" fontId="0" fillId="0" borderId="1" xfId="0" applyBorder="1" applyAlignment="1">
      <alignment horizontal="center" vertical="center"/>
    </xf>
    <xf numFmtId="0" fontId="5" fillId="7" borderId="1" xfId="0" applyFont="1" applyFill="1" applyBorder="1" applyAlignment="1">
      <alignment vertical="center"/>
    </xf>
    <xf numFmtId="0" fontId="5" fillId="7" borderId="1" xfId="0" applyFont="1" applyFill="1" applyBorder="1" applyAlignment="1">
      <alignment horizontal="center" vertical="center"/>
    </xf>
    <xf numFmtId="0" fontId="5" fillId="7" borderId="4" xfId="0" applyFont="1" applyFill="1" applyBorder="1" applyAlignment="1" applyProtection="1">
      <alignment horizontal="center" vertical="center"/>
      <protection locked="0"/>
    </xf>
    <xf numFmtId="0" fontId="2" fillId="7" borderId="1" xfId="0" applyFont="1" applyFill="1" applyBorder="1" applyAlignment="1">
      <alignment horizontal="center" vertical="center"/>
    </xf>
    <xf numFmtId="43" fontId="0" fillId="0" borderId="1" xfId="3" applyFont="1" applyFill="1" applyBorder="1" applyAlignment="1" applyProtection="1">
      <alignment horizontal="center" vertic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1" fillId="0" borderId="0" xfId="0" applyFont="1" applyAlignment="1">
      <alignment horizontal="center"/>
    </xf>
    <xf numFmtId="0" fontId="12" fillId="2" borderId="1" xfId="0" applyFont="1" applyFill="1" applyBorder="1" applyAlignment="1">
      <alignment horizontal="center" vertical="center" wrapText="1"/>
    </xf>
    <xf numFmtId="0" fontId="12" fillId="2" borderId="1" xfId="0" applyFont="1" applyFill="1" applyBorder="1" applyAlignment="1" applyProtection="1">
      <alignment horizontal="center" vertical="center" wrapText="1"/>
      <protection locked="0"/>
    </xf>
    <xf numFmtId="43" fontId="12" fillId="2" borderId="1" xfId="3" applyFont="1" applyFill="1" applyBorder="1" applyAlignment="1" applyProtection="1">
      <alignment horizontal="center" vertical="center" wrapText="1"/>
    </xf>
    <xf numFmtId="0" fontId="12" fillId="2" borderId="5"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1" fillId="0" borderId="0" xfId="0" applyFont="1" applyAlignment="1">
      <alignment horizontal="left"/>
    </xf>
    <xf numFmtId="0" fontId="10" fillId="0" borderId="1" xfId="0" applyFont="1" applyBorder="1" applyAlignment="1">
      <alignment vertical="center"/>
    </xf>
    <xf numFmtId="0" fontId="10" fillId="0" borderId="1" xfId="0" applyFont="1" applyBorder="1" applyAlignment="1">
      <alignment horizontal="center" vertical="center" wrapText="1"/>
    </xf>
    <xf numFmtId="0" fontId="9" fillId="9"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pplyProtection="1">
      <alignment horizontal="left" vertical="center"/>
      <protection locked="0"/>
    </xf>
    <xf numFmtId="0" fontId="9" fillId="0" borderId="1" xfId="0" applyFont="1" applyBorder="1" applyAlignment="1">
      <alignment horizontal="center" vertical="center"/>
    </xf>
    <xf numFmtId="0" fontId="11" fillId="0" borderId="1" xfId="0" applyFont="1" applyBorder="1" applyAlignment="1">
      <alignment horizontal="center" vertical="center"/>
    </xf>
    <xf numFmtId="43" fontId="11" fillId="0" borderId="1" xfId="3" applyFont="1" applyFill="1" applyBorder="1" applyAlignment="1" applyProtection="1">
      <alignment horizontal="center" vertical="center"/>
      <protection locked="0"/>
    </xf>
    <xf numFmtId="9" fontId="11" fillId="0" borderId="1" xfId="2" applyFont="1" applyFill="1" applyBorder="1" applyAlignment="1" applyProtection="1">
      <alignment horizontal="center" vertical="center"/>
      <protection locked="0"/>
    </xf>
    <xf numFmtId="0" fontId="11" fillId="9" borderId="1" xfId="0" applyFont="1" applyFill="1" applyBorder="1" applyAlignment="1">
      <alignment horizontal="justify" vertical="top" wrapText="1"/>
    </xf>
    <xf numFmtId="0" fontId="10" fillId="0" borderId="1" xfId="0" applyFont="1" applyBorder="1" applyAlignment="1">
      <alignment horizontal="center" vertical="center"/>
    </xf>
    <xf numFmtId="0" fontId="11" fillId="9" borderId="1" xfId="0" applyFont="1" applyFill="1" applyBorder="1" applyAlignment="1">
      <alignment horizontal="left" vertical="top" wrapText="1"/>
    </xf>
    <xf numFmtId="0" fontId="9" fillId="0" borderId="1" xfId="0" applyFont="1" applyBorder="1" applyAlignment="1" applyProtection="1">
      <alignment horizontal="left" vertical="center" wrapText="1"/>
      <protection locked="0"/>
    </xf>
    <xf numFmtId="0" fontId="10" fillId="9" borderId="1" xfId="0" applyFont="1" applyFill="1" applyBorder="1" applyAlignment="1">
      <alignment horizontal="center" vertical="center" wrapText="1"/>
    </xf>
    <xf numFmtId="0" fontId="10" fillId="9" borderId="1" xfId="0" applyFont="1" applyFill="1" applyBorder="1" applyAlignment="1">
      <alignment horizontal="justify" vertical="top" wrapText="1"/>
    </xf>
    <xf numFmtId="0" fontId="11" fillId="9" borderId="1" xfId="0" applyFont="1" applyFill="1" applyBorder="1" applyAlignment="1">
      <alignment horizontal="center" vertical="center"/>
    </xf>
    <xf numFmtId="43" fontId="11" fillId="0" borderId="1" xfId="3" applyFont="1" applyBorder="1" applyAlignment="1" applyProtection="1">
      <alignment horizontal="center" vertical="center"/>
      <protection locked="0"/>
    </xf>
    <xf numFmtId="0" fontId="9" fillId="7" borderId="1" xfId="0" applyFont="1" applyFill="1" applyBorder="1" applyAlignment="1">
      <alignment horizontal="center" vertical="center"/>
    </xf>
    <xf numFmtId="0" fontId="9" fillId="7" borderId="1" xfId="0" applyFont="1" applyFill="1" applyBorder="1" applyAlignment="1" applyProtection="1">
      <alignment horizontal="left" vertical="center"/>
      <protection locked="0"/>
    </xf>
    <xf numFmtId="43" fontId="9" fillId="7" borderId="1" xfId="3" applyFont="1" applyFill="1" applyBorder="1" applyAlignment="1" applyProtection="1">
      <alignment horizontal="center" vertical="center"/>
      <protection locked="0"/>
    </xf>
    <xf numFmtId="9" fontId="9" fillId="7" borderId="1" xfId="2" applyFont="1" applyFill="1" applyBorder="1" applyAlignment="1" applyProtection="1">
      <alignment horizontal="center" vertical="center"/>
      <protection locked="0"/>
    </xf>
    <xf numFmtId="43" fontId="9" fillId="7" borderId="1" xfId="3" applyFont="1" applyFill="1" applyBorder="1" applyAlignment="1" applyProtection="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pplyProtection="1">
      <alignment horizontal="left" vertical="center" wrapText="1"/>
      <protection locked="0"/>
    </xf>
    <xf numFmtId="43" fontId="10" fillId="0" borderId="0" xfId="0" applyNumberFormat="1" applyFont="1" applyAlignment="1">
      <alignment horizontal="left"/>
    </xf>
    <xf numFmtId="0" fontId="9" fillId="5" borderId="1" xfId="0" applyFont="1" applyFill="1" applyBorder="1" applyAlignment="1">
      <alignment horizontal="center" vertical="center"/>
    </xf>
    <xf numFmtId="0" fontId="9" fillId="5" borderId="1" xfId="0" applyFont="1" applyFill="1" applyBorder="1" applyAlignment="1" applyProtection="1">
      <alignment horizontal="left" vertical="center"/>
      <protection locked="0"/>
    </xf>
    <xf numFmtId="43" fontId="11" fillId="5" borderId="1" xfId="3" applyFont="1" applyFill="1" applyBorder="1" applyAlignment="1" applyProtection="1">
      <alignment horizontal="center" vertical="center"/>
      <protection locked="0"/>
    </xf>
    <xf numFmtId="0" fontId="11" fillId="5" borderId="1" xfId="0" applyFont="1" applyFill="1" applyBorder="1" applyAlignment="1" applyProtection="1">
      <alignment horizontal="center" vertical="center"/>
      <protection locked="0"/>
    </xf>
    <xf numFmtId="43" fontId="11" fillId="5" borderId="1" xfId="3" applyFont="1" applyFill="1" applyBorder="1" applyAlignment="1" applyProtection="1">
      <alignment horizontal="center" vertical="center"/>
    </xf>
    <xf numFmtId="0" fontId="13" fillId="0" borderId="1" xfId="0" applyFont="1" applyBorder="1" applyAlignment="1">
      <alignment horizontal="center" vertical="center"/>
    </xf>
    <xf numFmtId="0" fontId="9" fillId="0" borderId="1" xfId="0" applyFont="1" applyBorder="1" applyAlignment="1">
      <alignment horizontal="justify" vertical="center" wrapText="1"/>
    </xf>
    <xf numFmtId="0" fontId="11" fillId="9" borderId="1" xfId="0" applyFont="1" applyFill="1" applyBorder="1" applyAlignment="1">
      <alignment horizontal="center" vertical="center" wrapText="1"/>
    </xf>
    <xf numFmtId="0" fontId="11" fillId="9" borderId="1" xfId="0" applyFont="1" applyFill="1" applyBorder="1" applyAlignment="1" applyProtection="1">
      <alignment horizontal="center" vertical="center" wrapText="1"/>
      <protection locked="0"/>
    </xf>
    <xf numFmtId="0" fontId="11" fillId="7" borderId="1" xfId="0" applyFont="1" applyFill="1" applyBorder="1" applyAlignment="1">
      <alignment horizontal="center" vertical="center"/>
    </xf>
    <xf numFmtId="0" fontId="11" fillId="7" borderId="1" xfId="0" applyFont="1" applyFill="1" applyBorder="1" applyAlignment="1" applyProtection="1">
      <alignment vertical="center"/>
      <protection locked="0"/>
    </xf>
    <xf numFmtId="43" fontId="11" fillId="7" borderId="1" xfId="3"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43" fontId="11" fillId="7" borderId="1" xfId="3" applyFont="1" applyFill="1" applyBorder="1" applyAlignment="1" applyProtection="1">
      <alignment horizontal="center" vertical="center"/>
    </xf>
    <xf numFmtId="0" fontId="14" fillId="0" borderId="1" xfId="0" applyFont="1" applyBorder="1" applyAlignment="1">
      <alignment horizontal="center" vertical="center"/>
    </xf>
    <xf numFmtId="0" fontId="14" fillId="0" borderId="1" xfId="0" applyFont="1" applyBorder="1" applyAlignment="1" applyProtection="1">
      <alignment horizontal="center" vertical="center"/>
      <protection locked="0"/>
    </xf>
    <xf numFmtId="43" fontId="9" fillId="5" borderId="1" xfId="3" applyFont="1" applyFill="1" applyBorder="1" applyAlignment="1" applyProtection="1">
      <alignment horizontal="center" vertical="center"/>
      <protection locked="0"/>
    </xf>
    <xf numFmtId="9" fontId="9" fillId="5" borderId="1" xfId="2" applyFont="1" applyFill="1" applyBorder="1" applyAlignment="1" applyProtection="1">
      <alignment horizontal="center" vertical="center"/>
      <protection locked="0"/>
    </xf>
    <xf numFmtId="43" fontId="9" fillId="5" borderId="1" xfId="3" applyFont="1" applyFill="1" applyBorder="1" applyAlignment="1" applyProtection="1">
      <alignment horizontal="center" vertical="center"/>
    </xf>
    <xf numFmtId="43" fontId="12" fillId="5" borderId="1" xfId="3" applyFont="1" applyFill="1" applyBorder="1" applyAlignment="1" applyProtection="1">
      <alignment horizontal="center" vertical="center"/>
    </xf>
    <xf numFmtId="0" fontId="11" fillId="9" borderId="0" xfId="0" applyFont="1" applyFill="1" applyAlignment="1">
      <alignment horizontal="left"/>
    </xf>
    <xf numFmtId="0" fontId="10" fillId="0" borderId="0" xfId="0" applyFont="1" applyAlignment="1">
      <alignment horizontal="center" vertical="center"/>
    </xf>
    <xf numFmtId="0" fontId="10" fillId="0" borderId="0" xfId="0" applyFont="1" applyAlignment="1">
      <alignment horizontal="left" vertical="center" wrapText="1"/>
    </xf>
    <xf numFmtId="0" fontId="11" fillId="0" borderId="0" xfId="0" applyFont="1" applyAlignment="1">
      <alignment horizontal="left" wrapText="1"/>
    </xf>
    <xf numFmtId="0" fontId="11" fillId="0" borderId="0" xfId="0" applyFont="1" applyAlignment="1">
      <alignment horizontal="center" vertical="center"/>
    </xf>
    <xf numFmtId="0" fontId="11" fillId="0" borderId="0" xfId="0" applyFont="1" applyAlignment="1">
      <alignment horizontal="left" vertical="center"/>
    </xf>
    <xf numFmtId="43" fontId="11" fillId="0" borderId="0" xfId="3" applyFont="1" applyFill="1" applyAlignment="1" applyProtection="1">
      <alignment horizontal="center" vertical="center"/>
    </xf>
    <xf numFmtId="43" fontId="10" fillId="0" borderId="0" xfId="3" applyFont="1" applyFill="1" applyAlignment="1" applyProtection="1">
      <alignment horizontal="center" vertical="center"/>
    </xf>
    <xf numFmtId="0" fontId="0" fillId="0" borderId="7" xfId="0" applyBorder="1" applyAlignment="1">
      <alignment horizontal="center" vertical="center"/>
    </xf>
    <xf numFmtId="0" fontId="6" fillId="3" borderId="1" xfId="2" applyNumberFormat="1" applyFont="1" applyFill="1" applyBorder="1" applyAlignment="1" applyProtection="1">
      <alignment horizontal="center" vertical="center" wrapText="1"/>
    </xf>
    <xf numFmtId="0" fontId="0" fillId="0" borderId="4" xfId="0" applyBorder="1" applyAlignment="1" applyProtection="1">
      <alignment horizontal="center" vertical="center"/>
      <protection locked="0"/>
    </xf>
    <xf numFmtId="0" fontId="17" fillId="9" borderId="0" xfId="0" applyFont="1" applyFill="1" applyAlignment="1">
      <alignment horizontal="center"/>
    </xf>
    <xf numFmtId="0" fontId="18" fillId="9" borderId="1" xfId="0" applyFont="1" applyFill="1" applyBorder="1" applyAlignment="1">
      <alignment horizontal="center" vertical="center" wrapText="1"/>
    </xf>
    <xf numFmtId="43" fontId="18" fillId="9" borderId="1" xfId="3" applyFont="1" applyFill="1" applyBorder="1" applyAlignment="1" applyProtection="1">
      <alignment horizontal="center" vertical="center" wrapText="1"/>
    </xf>
    <xf numFmtId="0" fontId="17" fillId="9" borderId="0" xfId="0" applyFont="1" applyFill="1" applyAlignment="1">
      <alignment horizontal="center" vertical="center"/>
    </xf>
    <xf numFmtId="0" fontId="17" fillId="9" borderId="0" xfId="0" applyFont="1" applyFill="1" applyAlignment="1">
      <alignment horizontal="left"/>
    </xf>
    <xf numFmtId="0" fontId="16" fillId="9" borderId="1" xfId="0" applyFont="1" applyFill="1" applyBorder="1" applyAlignment="1">
      <alignment vertical="center"/>
    </xf>
    <xf numFmtId="0" fontId="16" fillId="9" borderId="1" xfId="0" applyFont="1" applyFill="1" applyBorder="1" applyAlignment="1">
      <alignment horizontal="center" vertical="center" wrapText="1"/>
    </xf>
    <xf numFmtId="0" fontId="17" fillId="9" borderId="1" xfId="0" applyFont="1" applyFill="1" applyBorder="1" applyAlignment="1">
      <alignment horizontal="justify" vertical="top" wrapText="1"/>
    </xf>
    <xf numFmtId="0" fontId="21" fillId="9" borderId="1" xfId="0" applyFont="1" applyFill="1" applyBorder="1" applyAlignment="1">
      <alignment horizontal="center" vertical="center" wrapText="1"/>
    </xf>
    <xf numFmtId="0" fontId="21" fillId="9" borderId="1" xfId="0" applyFont="1" applyFill="1" applyBorder="1" applyAlignment="1">
      <alignment horizontal="center" vertical="center"/>
    </xf>
    <xf numFmtId="0" fontId="17" fillId="9" borderId="1" xfId="0" applyFont="1" applyFill="1" applyBorder="1" applyAlignment="1">
      <alignment horizontal="center" vertical="center"/>
    </xf>
    <xf numFmtId="43" fontId="17" fillId="9" borderId="1" xfId="3" applyFont="1" applyFill="1" applyBorder="1" applyAlignment="1" applyProtection="1">
      <alignment horizontal="center" vertical="center"/>
      <protection locked="0"/>
    </xf>
    <xf numFmtId="9" fontId="17" fillId="9" borderId="1" xfId="2" applyFont="1" applyFill="1" applyBorder="1" applyAlignment="1" applyProtection="1">
      <alignment horizontal="center" vertical="center"/>
      <protection locked="0"/>
    </xf>
    <xf numFmtId="43" fontId="17" fillId="9" borderId="1" xfId="3" applyFont="1" applyFill="1" applyBorder="1" applyAlignment="1" applyProtection="1">
      <alignment horizontal="center" vertical="center"/>
    </xf>
    <xf numFmtId="43" fontId="21" fillId="9" borderId="1" xfId="3" applyFont="1" applyFill="1" applyBorder="1" applyAlignment="1" applyProtection="1">
      <alignment horizontal="center" vertical="center"/>
      <protection locked="0"/>
    </xf>
    <xf numFmtId="9" fontId="21" fillId="9" borderId="1" xfId="2" applyFont="1" applyFill="1" applyBorder="1" applyAlignment="1" applyProtection="1">
      <alignment horizontal="center" vertical="center"/>
      <protection locked="0"/>
    </xf>
    <xf numFmtId="43" fontId="21" fillId="9" borderId="1" xfId="3" applyFont="1" applyFill="1" applyBorder="1" applyAlignment="1" applyProtection="1">
      <alignment horizontal="center" vertical="center"/>
    </xf>
    <xf numFmtId="0" fontId="16" fillId="9" borderId="1" xfId="0" applyFont="1" applyFill="1" applyBorder="1" applyAlignment="1">
      <alignment horizontal="center" vertical="center"/>
    </xf>
    <xf numFmtId="0" fontId="16" fillId="9" borderId="1" xfId="0" applyFont="1" applyFill="1" applyBorder="1" applyAlignment="1">
      <alignment horizontal="left" vertical="top" wrapText="1"/>
    </xf>
    <xf numFmtId="0" fontId="17" fillId="9" borderId="0" xfId="0" applyFont="1" applyFill="1" applyAlignment="1">
      <alignment horizontal="left" wrapText="1"/>
    </xf>
    <xf numFmtId="43" fontId="18" fillId="9" borderId="1" xfId="3" applyFont="1" applyFill="1" applyBorder="1" applyAlignment="1" applyProtection="1">
      <alignment horizontal="center" vertical="center" wrapText="1"/>
      <protection locked="0"/>
    </xf>
    <xf numFmtId="9" fontId="18" fillId="9" borderId="1" xfId="2" applyFont="1" applyFill="1" applyBorder="1" applyAlignment="1" applyProtection="1">
      <alignment horizontal="center" vertical="center" wrapText="1"/>
      <protection locked="0"/>
    </xf>
    <xf numFmtId="0" fontId="16" fillId="9" borderId="1" xfId="0" applyFont="1" applyFill="1" applyBorder="1" applyAlignment="1">
      <alignment horizontal="left" vertical="center" wrapText="1"/>
    </xf>
    <xf numFmtId="0" fontId="18" fillId="9" borderId="1" xfId="1" applyFont="1" applyFill="1" applyBorder="1" applyAlignment="1">
      <alignment horizontal="justify" vertical="top" wrapText="1"/>
    </xf>
    <xf numFmtId="0" fontId="21" fillId="9" borderId="1" xfId="1" applyFont="1" applyFill="1" applyBorder="1" applyAlignment="1">
      <alignment horizontal="justify" vertical="top" wrapText="1"/>
    </xf>
    <xf numFmtId="0" fontId="21" fillId="9" borderId="1" xfId="1" applyFont="1" applyFill="1" applyBorder="1" applyAlignment="1">
      <alignment horizontal="left" vertical="top" wrapText="1"/>
    </xf>
    <xf numFmtId="0" fontId="17" fillId="9" borderId="1" xfId="0" applyFont="1" applyFill="1" applyBorder="1" applyAlignment="1">
      <alignment horizontal="left" vertical="top" wrapText="1"/>
    </xf>
    <xf numFmtId="0" fontId="17" fillId="9" borderId="1" xfId="0" applyFont="1" applyFill="1" applyBorder="1" applyAlignment="1">
      <alignment horizontal="center" vertical="center" wrapText="1"/>
    </xf>
    <xf numFmtId="0" fontId="18" fillId="9" borderId="1" xfId="0" applyFont="1" applyFill="1" applyBorder="1" applyAlignment="1" applyProtection="1">
      <alignment horizontal="center" vertical="center" wrapText="1"/>
      <protection locked="0"/>
    </xf>
    <xf numFmtId="0" fontId="17" fillId="9" borderId="1" xfId="0" applyFont="1" applyFill="1" applyBorder="1" applyAlignment="1">
      <alignment horizontal="left" vertical="center" wrapText="1"/>
    </xf>
    <xf numFmtId="0" fontId="22" fillId="9" borderId="1" xfId="0" applyFont="1" applyFill="1" applyBorder="1" applyAlignment="1">
      <alignment horizontal="center" vertical="center"/>
    </xf>
    <xf numFmtId="0" fontId="21" fillId="9" borderId="1" xfId="0" applyFont="1" applyFill="1" applyBorder="1" applyAlignment="1">
      <alignment horizontal="justify" vertical="center" wrapText="1"/>
    </xf>
    <xf numFmtId="0" fontId="17" fillId="9" borderId="1" xfId="0" applyFont="1" applyFill="1" applyBorder="1" applyAlignment="1" applyProtection="1">
      <alignment horizontal="center" vertical="center"/>
      <protection locked="0"/>
    </xf>
    <xf numFmtId="43" fontId="18" fillId="9" borderId="1" xfId="3" applyFont="1" applyFill="1" applyBorder="1" applyAlignment="1" applyProtection="1">
      <alignment horizontal="center" vertical="center"/>
    </xf>
    <xf numFmtId="0" fontId="17" fillId="9" borderId="1" xfId="0" applyFont="1" applyFill="1" applyBorder="1" applyAlignment="1">
      <alignment vertical="center" wrapText="1"/>
    </xf>
    <xf numFmtId="1" fontId="17" fillId="9" borderId="1" xfId="0" applyNumberFormat="1" applyFont="1" applyFill="1" applyBorder="1" applyAlignment="1">
      <alignment horizontal="center" vertical="center" wrapText="1"/>
    </xf>
    <xf numFmtId="0" fontId="17" fillId="9" borderId="1" xfId="0" applyFont="1" applyFill="1" applyBorder="1" applyAlignment="1" applyProtection="1">
      <alignment horizontal="center" vertical="center" wrapText="1"/>
      <protection locked="0"/>
    </xf>
    <xf numFmtId="43" fontId="16" fillId="9" borderId="1" xfId="3" applyFont="1" applyFill="1" applyBorder="1" applyAlignment="1" applyProtection="1">
      <alignment horizontal="center" vertical="center"/>
    </xf>
    <xf numFmtId="0" fontId="16" fillId="9" borderId="0" xfId="0" applyFont="1" applyFill="1" applyAlignment="1">
      <alignment horizontal="center" vertical="center"/>
    </xf>
    <xf numFmtId="0" fontId="16" fillId="9" borderId="0" xfId="0" applyFont="1" applyFill="1" applyAlignment="1">
      <alignment horizontal="left" vertical="center" wrapText="1"/>
    </xf>
    <xf numFmtId="43" fontId="17" fillId="9" borderId="0" xfId="3" applyFont="1" applyFill="1" applyAlignment="1" applyProtection="1">
      <alignment horizontal="center" vertical="center"/>
    </xf>
    <xf numFmtId="0" fontId="18" fillId="9" borderId="3"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17" fillId="9" borderId="0" xfId="0" applyFont="1" applyFill="1" applyAlignment="1">
      <alignment horizontal="center" vertical="center" wrapText="1"/>
    </xf>
    <xf numFmtId="0" fontId="18" fillId="9" borderId="1" xfId="0" applyFont="1" applyFill="1" applyBorder="1" applyAlignment="1">
      <alignment vertical="center"/>
    </xf>
    <xf numFmtId="0" fontId="17" fillId="9" borderId="1" xfId="0" applyFont="1" applyFill="1" applyBorder="1" applyAlignment="1">
      <alignment horizontal="left"/>
    </xf>
    <xf numFmtId="0" fontId="16" fillId="9" borderId="1" xfId="0" applyFont="1" applyFill="1" applyBorder="1" applyAlignment="1">
      <alignment vertical="center" wrapText="1"/>
    </xf>
    <xf numFmtId="0" fontId="18" fillId="9" borderId="1" xfId="0" quotePrefix="1" applyFont="1" applyFill="1" applyBorder="1" applyAlignment="1" applyProtection="1">
      <alignment horizontal="center" vertical="center" wrapText="1"/>
      <protection locked="0"/>
    </xf>
    <xf numFmtId="0" fontId="17" fillId="9" borderId="1" xfId="0" applyFont="1" applyFill="1" applyBorder="1" applyAlignment="1">
      <alignment horizontal="center"/>
    </xf>
    <xf numFmtId="0" fontId="23" fillId="9" borderId="1" xfId="0" applyFont="1" applyFill="1" applyBorder="1" applyAlignment="1">
      <alignment horizontal="center" vertical="center"/>
    </xf>
    <xf numFmtId="0" fontId="16" fillId="9" borderId="4" xfId="0" applyFont="1" applyFill="1" applyBorder="1" applyAlignment="1">
      <alignment horizontal="center" vertical="center"/>
    </xf>
    <xf numFmtId="0" fontId="16" fillId="9" borderId="5" xfId="0" applyFont="1" applyFill="1" applyBorder="1" applyAlignment="1">
      <alignment horizontal="center" vertical="center"/>
    </xf>
    <xf numFmtId="0" fontId="16" fillId="9" borderId="6" xfId="0" applyFont="1" applyFill="1" applyBorder="1" applyAlignment="1">
      <alignment horizontal="center" vertical="center"/>
    </xf>
    <xf numFmtId="0" fontId="16" fillId="9" borderId="1" xfId="0" applyFont="1" applyFill="1" applyBorder="1" applyAlignment="1">
      <alignment horizontal="left" vertical="center"/>
    </xf>
    <xf numFmtId="0" fontId="18" fillId="9" borderId="1" xfId="0" applyFont="1" applyFill="1" applyBorder="1" applyAlignment="1">
      <alignment horizontal="left" vertical="center"/>
    </xf>
    <xf numFmtId="0" fontId="18" fillId="9" borderId="1" xfId="0" applyFont="1" applyFill="1" applyBorder="1" applyAlignment="1">
      <alignment horizontal="center" vertical="center" wrapText="1"/>
    </xf>
    <xf numFmtId="0" fontId="18" fillId="9" borderId="1" xfId="0" applyFont="1" applyFill="1" applyBorder="1" applyAlignment="1">
      <alignment horizontal="left" vertical="center" wrapText="1"/>
    </xf>
    <xf numFmtId="0" fontId="10" fillId="5" borderId="1" xfId="0" applyFont="1" applyFill="1" applyBorder="1" applyAlignment="1">
      <alignment horizontal="right" vertical="center"/>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0" fontId="12" fillId="9" borderId="6" xfId="0" applyFont="1" applyFill="1" applyBorder="1" applyAlignment="1">
      <alignment horizontal="center" vertical="center"/>
    </xf>
    <xf numFmtId="0" fontId="11" fillId="0" borderId="1" xfId="0" applyFont="1" applyBorder="1" applyAlignment="1">
      <alignment horizontal="center" vertical="center" wrapText="1"/>
    </xf>
    <xf numFmtId="0" fontId="12" fillId="6" borderId="4"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12" fillId="6" borderId="6" xfId="0" applyFont="1" applyFill="1" applyBorder="1" applyAlignment="1">
      <alignment horizontal="left"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2" fillId="7" borderId="1" xfId="0" applyFont="1" applyFill="1" applyBorder="1" applyAlignment="1">
      <alignment horizontal="right" vertical="center"/>
    </xf>
    <xf numFmtId="0" fontId="15" fillId="4" borderId="2" xfId="0" applyFont="1" applyFill="1" applyBorder="1" applyAlignment="1">
      <alignment horizontal="center"/>
    </xf>
    <xf numFmtId="0" fontId="15" fillId="4" borderId="3" xfId="0" applyFont="1" applyFill="1" applyBorder="1" applyAlignment="1">
      <alignment horizontal="center"/>
    </xf>
    <xf numFmtId="0" fontId="10" fillId="7" borderId="1" xfId="0" applyFont="1" applyFill="1" applyBorder="1" applyAlignment="1">
      <alignment horizontal="right" vertical="center"/>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0" fillId="0" borderId="2" xfId="0" applyBorder="1" applyAlignment="1">
      <alignment horizontal="center" vertical="center"/>
    </xf>
    <xf numFmtId="0" fontId="0" fillId="0" borderId="7" xfId="0" applyBorder="1" applyAlignment="1">
      <alignment horizontal="center" vertical="center"/>
    </xf>
    <xf numFmtId="0" fontId="3" fillId="8" borderId="4" xfId="0" applyFont="1" applyFill="1" applyBorder="1" applyAlignment="1">
      <alignment horizontal="left" vertical="center" wrapText="1"/>
    </xf>
    <xf numFmtId="0" fontId="3" fillId="8" borderId="6" xfId="0" applyFont="1" applyFill="1" applyBorder="1" applyAlignment="1">
      <alignment horizontal="left" vertical="center" wrapText="1"/>
    </xf>
    <xf numFmtId="0" fontId="3" fillId="7"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17" fillId="0" borderId="1" xfId="0" applyFont="1" applyFill="1" applyBorder="1" applyAlignment="1">
      <alignment horizontal="center" vertical="center"/>
    </xf>
    <xf numFmtId="43" fontId="17" fillId="0" borderId="1" xfId="3" applyFont="1" applyFill="1" applyBorder="1" applyAlignment="1" applyProtection="1">
      <alignment horizontal="center" vertical="center"/>
      <protection locked="0"/>
    </xf>
  </cellXfs>
  <cellStyles count="4">
    <cellStyle name="Comma" xfId="3" builtinId="3"/>
    <cellStyle name="Normal" xfId="0" builtinId="0"/>
    <cellStyle name="Normal 2 2" xfId="1" xr:uid="{00000000-0005-0000-0000-000002000000}"/>
    <cellStyle name="Percent"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0"/>
  <sheetViews>
    <sheetView tabSelected="1" zoomScale="35" zoomScaleNormal="60" workbookViewId="0">
      <pane xSplit="4" ySplit="2" topLeftCell="E10" activePane="bottomRight" state="frozen"/>
      <selection pane="topRight" activeCell="E1" sqref="E1"/>
      <selection pane="bottomLeft" activeCell="A5" sqref="A5"/>
      <selection pane="bottomRight" activeCell="G13" sqref="G13"/>
    </sheetView>
  </sheetViews>
  <sheetFormatPr defaultColWidth="9.28515625" defaultRowHeight="20.25" x14ac:dyDescent="0.3"/>
  <cols>
    <col min="1" max="1" width="12.28515625" style="136" customWidth="1"/>
    <col min="2" max="2" width="40.28515625" style="137" customWidth="1"/>
    <col min="3" max="3" width="126.140625" style="117" customWidth="1"/>
    <col min="4" max="4" width="17.5703125" style="142" customWidth="1"/>
    <col min="5" max="5" width="17.7109375" style="101" customWidth="1"/>
    <col min="6" max="6" width="20.7109375" style="101" customWidth="1"/>
    <col min="7" max="7" width="20" style="101" customWidth="1"/>
    <col min="8" max="8" width="20.5703125" style="101" customWidth="1"/>
    <col min="9" max="9" width="35" style="101" customWidth="1"/>
    <col min="10" max="10" width="19.5703125" style="138" customWidth="1"/>
    <col min="11" max="11" width="13.7109375" style="101" customWidth="1"/>
    <col min="12" max="13" width="19.5703125" style="138" customWidth="1"/>
    <col min="14" max="14" width="30" style="138" customWidth="1"/>
    <col min="15" max="15" width="20.28515625" style="102" customWidth="1"/>
    <col min="16" max="16384" width="9.28515625" style="102"/>
  </cols>
  <sheetData>
    <row r="1" spans="1:16" s="98" customFormat="1" ht="51" customHeight="1" x14ac:dyDescent="0.3">
      <c r="A1" s="149" t="s">
        <v>112</v>
      </c>
      <c r="B1" s="150"/>
      <c r="C1" s="150"/>
      <c r="D1" s="150"/>
      <c r="E1" s="150"/>
      <c r="F1" s="150"/>
      <c r="G1" s="150"/>
      <c r="H1" s="150"/>
      <c r="I1" s="150"/>
      <c r="J1" s="150"/>
      <c r="K1" s="150"/>
      <c r="L1" s="150"/>
      <c r="M1" s="150"/>
      <c r="N1" s="151"/>
    </row>
    <row r="2" spans="1:16" s="98" customFormat="1" ht="87.75" customHeight="1" x14ac:dyDescent="0.3">
      <c r="A2" s="140" t="s">
        <v>0</v>
      </c>
      <c r="B2" s="99" t="s">
        <v>134</v>
      </c>
      <c r="C2" s="99" t="s">
        <v>2</v>
      </c>
      <c r="D2" s="99" t="s">
        <v>3</v>
      </c>
      <c r="E2" s="99" t="s">
        <v>132</v>
      </c>
      <c r="F2" s="99" t="s">
        <v>108</v>
      </c>
      <c r="G2" s="99" t="s">
        <v>109</v>
      </c>
      <c r="H2" s="99" t="s">
        <v>110</v>
      </c>
      <c r="I2" s="99" t="s">
        <v>6</v>
      </c>
      <c r="J2" s="100" t="s">
        <v>7</v>
      </c>
      <c r="K2" s="99" t="s">
        <v>8</v>
      </c>
      <c r="L2" s="100" t="s">
        <v>9</v>
      </c>
      <c r="M2" s="100" t="s">
        <v>10</v>
      </c>
      <c r="N2" s="100" t="s">
        <v>11</v>
      </c>
      <c r="O2" s="100" t="s">
        <v>113</v>
      </c>
    </row>
    <row r="3" spans="1:16" s="98" customFormat="1" ht="25.5" customHeight="1" x14ac:dyDescent="0.3">
      <c r="A3" s="139" t="s">
        <v>139</v>
      </c>
      <c r="B3" s="155" t="s">
        <v>140</v>
      </c>
      <c r="C3" s="155"/>
      <c r="D3" s="99"/>
      <c r="E3" s="99"/>
      <c r="F3" s="99"/>
      <c r="G3" s="99"/>
      <c r="H3" s="99"/>
      <c r="I3" s="99"/>
      <c r="J3" s="99"/>
      <c r="K3" s="99"/>
      <c r="L3" s="99"/>
      <c r="M3" s="99"/>
      <c r="N3" s="99"/>
      <c r="O3" s="147"/>
    </row>
    <row r="4" spans="1:16" ht="409.5" x14ac:dyDescent="0.3">
      <c r="A4" s="103" t="s">
        <v>162</v>
      </c>
      <c r="B4" s="104" t="s">
        <v>14</v>
      </c>
      <c r="C4" s="105" t="s">
        <v>159</v>
      </c>
      <c r="D4" s="106" t="s">
        <v>129</v>
      </c>
      <c r="E4" s="106" t="s">
        <v>128</v>
      </c>
      <c r="F4" s="107">
        <v>0</v>
      </c>
      <c r="G4" s="107">
        <v>46</v>
      </c>
      <c r="H4" s="107">
        <v>0</v>
      </c>
      <c r="I4" s="108">
        <f>SUM(F4:H4)</f>
        <v>46</v>
      </c>
      <c r="J4" s="109"/>
      <c r="K4" s="110">
        <v>0.18</v>
      </c>
      <c r="L4" s="111">
        <f>J4*K4</f>
        <v>0</v>
      </c>
      <c r="M4" s="111">
        <f>J4+L4</f>
        <v>0</v>
      </c>
      <c r="N4" s="111">
        <f>M4*I4</f>
        <v>0</v>
      </c>
      <c r="O4" s="144"/>
    </row>
    <row r="5" spans="1:16" ht="355.9" customHeight="1" x14ac:dyDescent="0.3">
      <c r="A5" s="103" t="s">
        <v>163</v>
      </c>
      <c r="B5" s="104" t="s">
        <v>14</v>
      </c>
      <c r="C5" s="105" t="s">
        <v>160</v>
      </c>
      <c r="D5" s="179" t="s">
        <v>129</v>
      </c>
      <c r="E5" s="179" t="s">
        <v>128</v>
      </c>
      <c r="F5" s="180">
        <v>0</v>
      </c>
      <c r="G5" s="180">
        <v>23</v>
      </c>
      <c r="H5" s="180">
        <v>75</v>
      </c>
      <c r="I5" s="181">
        <f>SUM(F5:H5)</f>
        <v>98</v>
      </c>
      <c r="J5" s="182"/>
      <c r="K5" s="110">
        <v>0.18</v>
      </c>
      <c r="L5" s="111">
        <f>J5*K5</f>
        <v>0</v>
      </c>
      <c r="M5" s="111">
        <f>J5+L5</f>
        <v>0</v>
      </c>
      <c r="N5" s="111">
        <f>M5*I5</f>
        <v>0</v>
      </c>
      <c r="O5" s="144"/>
    </row>
    <row r="6" spans="1:16" ht="408.6" customHeight="1" x14ac:dyDescent="0.3">
      <c r="A6" s="103">
        <v>2</v>
      </c>
      <c r="B6" s="104" t="s">
        <v>135</v>
      </c>
      <c r="C6" s="105" t="s">
        <v>161</v>
      </c>
      <c r="D6" s="179" t="s">
        <v>15</v>
      </c>
      <c r="E6" s="179" t="s">
        <v>128</v>
      </c>
      <c r="F6" s="180">
        <v>50</v>
      </c>
      <c r="G6" s="180">
        <v>50</v>
      </c>
      <c r="H6" s="180">
        <v>0</v>
      </c>
      <c r="I6" s="181">
        <f t="shared" ref="I6:I22" si="0">SUM(F6:H6)</f>
        <v>100</v>
      </c>
      <c r="J6" s="182"/>
      <c r="K6" s="110"/>
      <c r="L6" s="111">
        <f t="shared" ref="L6:L22" si="1">J6*K6</f>
        <v>0</v>
      </c>
      <c r="M6" s="111">
        <f t="shared" ref="M6:M22" si="2">J6+L6</f>
        <v>0</v>
      </c>
      <c r="N6" s="111">
        <f>M6*I6</f>
        <v>0</v>
      </c>
      <c r="O6" s="144"/>
    </row>
    <row r="7" spans="1:16" ht="344.25" x14ac:dyDescent="0.3">
      <c r="A7" s="103">
        <v>3</v>
      </c>
      <c r="B7" s="104" t="s">
        <v>16</v>
      </c>
      <c r="C7" s="105" t="s">
        <v>154</v>
      </c>
      <c r="D7" s="179" t="s">
        <v>131</v>
      </c>
      <c r="E7" s="179" t="s">
        <v>130</v>
      </c>
      <c r="F7" s="181">
        <f>SUM(F4:F6)*2</f>
        <v>100</v>
      </c>
      <c r="G7" s="181">
        <f>SUM(G4:G6)*2</f>
        <v>238</v>
      </c>
      <c r="H7" s="181">
        <f t="shared" ref="H7" si="3">SUM(H4:H6)*2</f>
        <v>150</v>
      </c>
      <c r="I7" s="181">
        <f t="shared" si="0"/>
        <v>488</v>
      </c>
      <c r="J7" s="182"/>
      <c r="K7" s="110">
        <v>0.18</v>
      </c>
      <c r="L7" s="111">
        <f t="shared" si="1"/>
        <v>0</v>
      </c>
      <c r="M7" s="111">
        <f t="shared" si="2"/>
        <v>0</v>
      </c>
      <c r="N7" s="111">
        <f t="shared" ref="N7:N22" si="4">M7*I7</f>
        <v>0</v>
      </c>
      <c r="O7" s="144"/>
    </row>
    <row r="8" spans="1:16" ht="298.5" customHeight="1" x14ac:dyDescent="0.3">
      <c r="A8" s="115">
        <v>4</v>
      </c>
      <c r="B8" s="104" t="s">
        <v>18</v>
      </c>
      <c r="C8" s="116" t="s">
        <v>114</v>
      </c>
      <c r="D8" s="179" t="s">
        <v>133</v>
      </c>
      <c r="E8" s="179">
        <v>4</v>
      </c>
      <c r="F8" s="180">
        <f>SUM(F4:F6)*$E$8</f>
        <v>200</v>
      </c>
      <c r="G8" s="180">
        <f t="shared" ref="G8" si="5">SUM(G4:G6)*$E$8</f>
        <v>476</v>
      </c>
      <c r="H8" s="180">
        <v>0</v>
      </c>
      <c r="I8" s="181">
        <f t="shared" si="0"/>
        <v>676</v>
      </c>
      <c r="J8" s="182"/>
      <c r="K8" s="110">
        <v>0.18</v>
      </c>
      <c r="L8" s="111">
        <f t="shared" si="1"/>
        <v>0</v>
      </c>
      <c r="M8" s="111">
        <f t="shared" si="2"/>
        <v>0</v>
      </c>
      <c r="N8" s="111">
        <f t="shared" si="4"/>
        <v>0</v>
      </c>
      <c r="O8" s="144"/>
      <c r="P8" s="117"/>
    </row>
    <row r="9" spans="1:16" ht="283.5" x14ac:dyDescent="0.3">
      <c r="A9" s="115">
        <v>5</v>
      </c>
      <c r="B9" s="104" t="s">
        <v>19</v>
      </c>
      <c r="C9" s="116" t="s">
        <v>156</v>
      </c>
      <c r="D9" s="179" t="s">
        <v>136</v>
      </c>
      <c r="E9" s="179">
        <v>4</v>
      </c>
      <c r="F9" s="180">
        <f>SUM(F4:F6)*$E$9</f>
        <v>200</v>
      </c>
      <c r="G9" s="180">
        <f t="shared" ref="G9" si="6">SUM(G4:G6)*$E$9</f>
        <v>476</v>
      </c>
      <c r="H9" s="180">
        <v>150</v>
      </c>
      <c r="I9" s="181">
        <f t="shared" si="0"/>
        <v>826</v>
      </c>
      <c r="J9" s="182"/>
      <c r="K9" s="110">
        <v>0.18</v>
      </c>
      <c r="L9" s="111">
        <f t="shared" si="1"/>
        <v>0</v>
      </c>
      <c r="M9" s="111">
        <f t="shared" si="2"/>
        <v>0</v>
      </c>
      <c r="N9" s="111">
        <f t="shared" si="4"/>
        <v>0</v>
      </c>
      <c r="O9" s="144"/>
    </row>
    <row r="10" spans="1:16" ht="101.25" x14ac:dyDescent="0.3">
      <c r="A10" s="115">
        <v>6</v>
      </c>
      <c r="B10" s="120" t="s">
        <v>21</v>
      </c>
      <c r="C10" s="124" t="s">
        <v>115</v>
      </c>
      <c r="D10" s="179" t="s">
        <v>48</v>
      </c>
      <c r="E10" s="179">
        <v>50</v>
      </c>
      <c r="F10" s="180">
        <f>SUM(F4:F6)*$E$10</f>
        <v>2500</v>
      </c>
      <c r="G10" s="180">
        <f t="shared" ref="G10" si="7">SUM(G4:G6)*$E$10</f>
        <v>5950</v>
      </c>
      <c r="H10" s="180">
        <v>0</v>
      </c>
      <c r="I10" s="181">
        <f t="shared" si="0"/>
        <v>8450</v>
      </c>
      <c r="J10" s="182"/>
      <c r="K10" s="110">
        <v>0.18</v>
      </c>
      <c r="L10" s="111">
        <f t="shared" si="1"/>
        <v>0</v>
      </c>
      <c r="M10" s="111">
        <f t="shared" si="2"/>
        <v>0</v>
      </c>
      <c r="N10" s="111">
        <f t="shared" si="4"/>
        <v>0</v>
      </c>
      <c r="O10" s="144"/>
    </row>
    <row r="11" spans="1:16" ht="101.25" x14ac:dyDescent="0.3">
      <c r="A11" s="115">
        <v>7</v>
      </c>
      <c r="B11" s="120" t="s">
        <v>23</v>
      </c>
      <c r="C11" s="105" t="s">
        <v>116</v>
      </c>
      <c r="D11" s="179" t="s">
        <v>48</v>
      </c>
      <c r="E11" s="179">
        <v>50</v>
      </c>
      <c r="F11" s="180">
        <f>SUM(F4:F6)*$E$11</f>
        <v>2500</v>
      </c>
      <c r="G11" s="180">
        <f t="shared" ref="G11" si="8">SUM(G4:G6)*$E$11</f>
        <v>5950</v>
      </c>
      <c r="H11" s="180">
        <v>0</v>
      </c>
      <c r="I11" s="181">
        <f t="shared" si="0"/>
        <v>8450</v>
      </c>
      <c r="J11" s="182"/>
      <c r="K11" s="110">
        <v>0.18</v>
      </c>
      <c r="L11" s="111">
        <f t="shared" si="1"/>
        <v>0</v>
      </c>
      <c r="M11" s="111">
        <f t="shared" si="2"/>
        <v>0</v>
      </c>
      <c r="N11" s="111">
        <f t="shared" si="4"/>
        <v>0</v>
      </c>
      <c r="O11" s="144"/>
    </row>
    <row r="12" spans="1:16" ht="138" customHeight="1" x14ac:dyDescent="0.3">
      <c r="A12" s="115">
        <v>8</v>
      </c>
      <c r="B12" s="120" t="s">
        <v>24</v>
      </c>
      <c r="C12" s="105" t="s">
        <v>117</v>
      </c>
      <c r="D12" s="179" t="s">
        <v>48</v>
      </c>
      <c r="E12" s="179">
        <v>50</v>
      </c>
      <c r="F12" s="180">
        <f>SUM(F4:F6)*$E$12</f>
        <v>2500</v>
      </c>
      <c r="G12" s="180">
        <f t="shared" ref="G12" si="9">SUM(G4:G6)*$E$12</f>
        <v>5950</v>
      </c>
      <c r="H12" s="180">
        <v>0</v>
      </c>
      <c r="I12" s="181">
        <f t="shared" si="0"/>
        <v>8450</v>
      </c>
      <c r="J12" s="182"/>
      <c r="K12" s="110">
        <v>0.18</v>
      </c>
      <c r="L12" s="111">
        <f t="shared" si="1"/>
        <v>0</v>
      </c>
      <c r="M12" s="111">
        <f t="shared" si="2"/>
        <v>0</v>
      </c>
      <c r="N12" s="111">
        <f t="shared" si="4"/>
        <v>0</v>
      </c>
      <c r="O12" s="144"/>
    </row>
    <row r="13" spans="1:16" ht="127.5" customHeight="1" x14ac:dyDescent="0.3">
      <c r="A13" s="115">
        <v>9</v>
      </c>
      <c r="B13" s="120" t="s">
        <v>25</v>
      </c>
      <c r="C13" s="105" t="s">
        <v>118</v>
      </c>
      <c r="D13" s="179" t="s">
        <v>48</v>
      </c>
      <c r="E13" s="179">
        <v>60</v>
      </c>
      <c r="F13" s="180">
        <f>SUM(F4:F6)*$E$13</f>
        <v>3000</v>
      </c>
      <c r="G13" s="180">
        <f t="shared" ref="G13" si="10">SUM(G4:G6)*$E$13</f>
        <v>7140</v>
      </c>
      <c r="H13" s="180">
        <v>0</v>
      </c>
      <c r="I13" s="181">
        <f t="shared" si="0"/>
        <v>10140</v>
      </c>
      <c r="J13" s="182"/>
      <c r="K13" s="110">
        <v>0.18</v>
      </c>
      <c r="L13" s="111">
        <f t="shared" si="1"/>
        <v>0</v>
      </c>
      <c r="M13" s="111">
        <f t="shared" si="2"/>
        <v>0</v>
      </c>
      <c r="N13" s="111">
        <f t="shared" si="4"/>
        <v>0</v>
      </c>
      <c r="O13" s="144"/>
    </row>
    <row r="14" spans="1:16" ht="131.25" customHeight="1" x14ac:dyDescent="0.3">
      <c r="A14" s="115">
        <v>10</v>
      </c>
      <c r="B14" s="120" t="s">
        <v>26</v>
      </c>
      <c r="C14" s="105" t="s">
        <v>119</v>
      </c>
      <c r="D14" s="179" t="s">
        <v>48</v>
      </c>
      <c r="E14" s="179">
        <v>100</v>
      </c>
      <c r="F14" s="180">
        <f>SUM(F4:F6)*$E$14</f>
        <v>5000</v>
      </c>
      <c r="G14" s="180">
        <f t="shared" ref="G14:G15" si="11">SUM(G4:G6)*$E$14</f>
        <v>11900</v>
      </c>
      <c r="H14" s="180">
        <v>3750</v>
      </c>
      <c r="I14" s="181">
        <f t="shared" si="0"/>
        <v>20650</v>
      </c>
      <c r="J14" s="182"/>
      <c r="K14" s="110">
        <v>0.18</v>
      </c>
      <c r="L14" s="111">
        <f t="shared" si="1"/>
        <v>0</v>
      </c>
      <c r="M14" s="111">
        <f t="shared" si="2"/>
        <v>0</v>
      </c>
      <c r="N14" s="111">
        <f t="shared" si="4"/>
        <v>0</v>
      </c>
      <c r="O14" s="144"/>
    </row>
    <row r="15" spans="1:16" ht="131.25" customHeight="1" x14ac:dyDescent="0.3">
      <c r="A15" s="115">
        <v>11</v>
      </c>
      <c r="B15" s="120" t="s">
        <v>157</v>
      </c>
      <c r="C15" s="105" t="s">
        <v>119</v>
      </c>
      <c r="D15" s="106" t="s">
        <v>48</v>
      </c>
      <c r="E15" s="106">
        <v>100</v>
      </c>
      <c r="F15" s="107">
        <f>SUM(F5:F7)*$E$14</f>
        <v>15000</v>
      </c>
      <c r="G15" s="107">
        <f t="shared" si="11"/>
        <v>31100</v>
      </c>
      <c r="H15" s="107">
        <v>3750</v>
      </c>
      <c r="I15" s="108">
        <f t="shared" si="0"/>
        <v>49850</v>
      </c>
      <c r="J15" s="109"/>
      <c r="K15" s="110">
        <v>0.18</v>
      </c>
      <c r="L15" s="111">
        <f t="shared" si="1"/>
        <v>0</v>
      </c>
      <c r="M15" s="111">
        <f t="shared" si="2"/>
        <v>0</v>
      </c>
      <c r="N15" s="111">
        <f t="shared" si="4"/>
        <v>0</v>
      </c>
      <c r="O15" s="144"/>
    </row>
    <row r="16" spans="1:16" ht="138.75" customHeight="1" x14ac:dyDescent="0.3">
      <c r="A16" s="115">
        <v>12</v>
      </c>
      <c r="B16" s="120" t="s">
        <v>158</v>
      </c>
      <c r="C16" s="121" t="s">
        <v>120</v>
      </c>
      <c r="D16" s="106" t="s">
        <v>48</v>
      </c>
      <c r="E16" s="106">
        <v>100</v>
      </c>
      <c r="F16" s="107">
        <f>SUM(F4:F6)*$E$16</f>
        <v>5000</v>
      </c>
      <c r="G16" s="107">
        <f>SUM(G4:G6)*$E$16</f>
        <v>11900</v>
      </c>
      <c r="H16" s="107">
        <v>7500</v>
      </c>
      <c r="I16" s="108">
        <f t="shared" si="0"/>
        <v>24400</v>
      </c>
      <c r="J16" s="109"/>
      <c r="K16" s="110">
        <v>0.18</v>
      </c>
      <c r="L16" s="111">
        <f t="shared" si="1"/>
        <v>0</v>
      </c>
      <c r="M16" s="111">
        <f t="shared" si="2"/>
        <v>0</v>
      </c>
      <c r="N16" s="111">
        <f t="shared" si="4"/>
        <v>0</v>
      </c>
      <c r="O16" s="144"/>
    </row>
    <row r="17" spans="1:15" ht="85.5" customHeight="1" x14ac:dyDescent="0.3">
      <c r="A17" s="115">
        <v>13</v>
      </c>
      <c r="B17" s="120" t="s">
        <v>27</v>
      </c>
      <c r="C17" s="122" t="s">
        <v>121</v>
      </c>
      <c r="D17" s="106" t="s">
        <v>48</v>
      </c>
      <c r="E17" s="106">
        <v>100</v>
      </c>
      <c r="F17" s="107">
        <f>SUM(F4:F6)*$E$17</f>
        <v>5000</v>
      </c>
      <c r="G17" s="107">
        <f t="shared" ref="G17" si="12">SUM(G4:G6)*$E$17</f>
        <v>11900</v>
      </c>
      <c r="H17" s="107">
        <v>21500</v>
      </c>
      <c r="I17" s="108">
        <f t="shared" si="0"/>
        <v>38400</v>
      </c>
      <c r="J17" s="109"/>
      <c r="K17" s="110">
        <v>0.18</v>
      </c>
      <c r="L17" s="111">
        <f t="shared" si="1"/>
        <v>0</v>
      </c>
      <c r="M17" s="111">
        <f t="shared" si="2"/>
        <v>0</v>
      </c>
      <c r="N17" s="111">
        <f t="shared" si="4"/>
        <v>0</v>
      </c>
      <c r="O17" s="144"/>
    </row>
    <row r="18" spans="1:15" ht="72" customHeight="1" x14ac:dyDescent="0.3">
      <c r="A18" s="115">
        <v>14</v>
      </c>
      <c r="B18" s="120" t="s">
        <v>28</v>
      </c>
      <c r="C18" s="123" t="s">
        <v>122</v>
      </c>
      <c r="D18" s="106" t="s">
        <v>48</v>
      </c>
      <c r="E18" s="106">
        <v>200</v>
      </c>
      <c r="F18" s="107">
        <f>SUM(F4:F7)*$E$18</f>
        <v>30000</v>
      </c>
      <c r="G18" s="107">
        <f t="shared" ref="G18" si="13">SUM(G4:G7)*$E$18</f>
        <v>71400</v>
      </c>
      <c r="H18" s="107">
        <v>7500</v>
      </c>
      <c r="I18" s="108">
        <f t="shared" si="0"/>
        <v>108900</v>
      </c>
      <c r="J18" s="109"/>
      <c r="K18" s="110">
        <v>0.18</v>
      </c>
      <c r="L18" s="111">
        <f t="shared" si="1"/>
        <v>0</v>
      </c>
      <c r="M18" s="111">
        <f t="shared" si="2"/>
        <v>0</v>
      </c>
      <c r="N18" s="111">
        <f t="shared" si="4"/>
        <v>0</v>
      </c>
      <c r="O18" s="144"/>
    </row>
    <row r="19" spans="1:15" ht="162" x14ac:dyDescent="0.3">
      <c r="A19" s="115">
        <v>15</v>
      </c>
      <c r="B19" s="120" t="s">
        <v>29</v>
      </c>
      <c r="C19" s="105" t="s">
        <v>123</v>
      </c>
      <c r="D19" s="106" t="s">
        <v>143</v>
      </c>
      <c r="E19" s="106">
        <v>1</v>
      </c>
      <c r="F19" s="107">
        <v>50</v>
      </c>
      <c r="G19" s="107">
        <f t="shared" ref="G19:H19" si="14">SUM(G4:G6)*$E$19</f>
        <v>119</v>
      </c>
      <c r="H19" s="107">
        <f t="shared" si="14"/>
        <v>75</v>
      </c>
      <c r="I19" s="108">
        <f t="shared" si="0"/>
        <v>244</v>
      </c>
      <c r="J19" s="109"/>
      <c r="K19" s="110">
        <v>0.18</v>
      </c>
      <c r="L19" s="111">
        <f t="shared" si="1"/>
        <v>0</v>
      </c>
      <c r="M19" s="111">
        <f t="shared" si="2"/>
        <v>0</v>
      </c>
      <c r="N19" s="111">
        <f t="shared" si="4"/>
        <v>0</v>
      </c>
      <c r="O19" s="144"/>
    </row>
    <row r="20" spans="1:15" ht="202.5" x14ac:dyDescent="0.3">
      <c r="A20" s="115">
        <v>16</v>
      </c>
      <c r="B20" s="120" t="s">
        <v>30</v>
      </c>
      <c r="C20" s="105" t="s">
        <v>124</v>
      </c>
      <c r="D20" s="106" t="s">
        <v>144</v>
      </c>
      <c r="E20" s="107"/>
      <c r="F20" s="107">
        <v>1</v>
      </c>
      <c r="G20" s="107">
        <v>1</v>
      </c>
      <c r="H20" s="107">
        <v>1</v>
      </c>
      <c r="I20" s="108">
        <f t="shared" si="0"/>
        <v>3</v>
      </c>
      <c r="J20" s="109"/>
      <c r="K20" s="110">
        <v>0.18</v>
      </c>
      <c r="L20" s="111">
        <f t="shared" si="1"/>
        <v>0</v>
      </c>
      <c r="M20" s="111">
        <f t="shared" si="2"/>
        <v>0</v>
      </c>
      <c r="N20" s="111">
        <f t="shared" si="4"/>
        <v>0</v>
      </c>
      <c r="O20" s="144"/>
    </row>
    <row r="21" spans="1:15" ht="409.5" x14ac:dyDescent="0.3">
      <c r="A21" s="115">
        <v>17</v>
      </c>
      <c r="B21" s="145" t="s">
        <v>137</v>
      </c>
      <c r="C21" s="132" t="s">
        <v>145</v>
      </c>
      <c r="D21" s="125" t="s">
        <v>144</v>
      </c>
      <c r="E21" s="125">
        <v>1</v>
      </c>
      <c r="F21" s="107">
        <v>50</v>
      </c>
      <c r="G21" s="107">
        <v>50</v>
      </c>
      <c r="H21" s="107">
        <v>0</v>
      </c>
      <c r="I21" s="108">
        <f t="shared" si="0"/>
        <v>100</v>
      </c>
      <c r="J21" s="111"/>
      <c r="K21" s="110">
        <v>0.18</v>
      </c>
      <c r="L21" s="111">
        <f t="shared" si="1"/>
        <v>0</v>
      </c>
      <c r="M21" s="111">
        <f t="shared" si="2"/>
        <v>0</v>
      </c>
      <c r="N21" s="111">
        <f t="shared" si="4"/>
        <v>0</v>
      </c>
      <c r="O21" s="144"/>
    </row>
    <row r="22" spans="1:15" ht="55.5" customHeight="1" x14ac:dyDescent="0.3">
      <c r="A22" s="115">
        <v>18</v>
      </c>
      <c r="B22" s="145" t="s">
        <v>155</v>
      </c>
      <c r="C22" s="132" t="s">
        <v>164</v>
      </c>
      <c r="D22" s="125" t="s">
        <v>144</v>
      </c>
      <c r="E22" s="125"/>
      <c r="F22" s="107">
        <v>0</v>
      </c>
      <c r="G22" s="107">
        <v>0</v>
      </c>
      <c r="H22" s="107">
        <v>75</v>
      </c>
      <c r="I22" s="108">
        <f t="shared" si="0"/>
        <v>75</v>
      </c>
      <c r="J22" s="111"/>
      <c r="K22" s="110">
        <v>0.18</v>
      </c>
      <c r="L22" s="111">
        <f t="shared" si="1"/>
        <v>0</v>
      </c>
      <c r="M22" s="111">
        <f t="shared" si="2"/>
        <v>0</v>
      </c>
      <c r="N22" s="111">
        <f t="shared" si="4"/>
        <v>0</v>
      </c>
      <c r="O22" s="144"/>
    </row>
    <row r="23" spans="1:15" ht="62.25" customHeight="1" x14ac:dyDescent="0.3">
      <c r="A23" s="103"/>
      <c r="B23" s="152" t="s">
        <v>148</v>
      </c>
      <c r="C23" s="152"/>
      <c r="D23" s="126"/>
      <c r="E23" s="126"/>
      <c r="F23" s="146" t="s">
        <v>146</v>
      </c>
      <c r="G23" s="126"/>
      <c r="H23" s="126"/>
      <c r="I23" s="126"/>
      <c r="J23" s="118"/>
      <c r="K23" s="119"/>
      <c r="L23" s="100"/>
      <c r="M23" s="100"/>
      <c r="N23" s="100">
        <f>SUM(N4:N21)</f>
        <v>0</v>
      </c>
      <c r="O23" s="144"/>
    </row>
    <row r="24" spans="1:15" ht="39" customHeight="1" x14ac:dyDescent="0.3">
      <c r="A24" s="99" t="s">
        <v>138</v>
      </c>
      <c r="B24" s="155" t="s">
        <v>147</v>
      </c>
      <c r="C24" s="155"/>
      <c r="D24" s="155"/>
      <c r="E24" s="155"/>
      <c r="F24" s="155"/>
      <c r="G24" s="155"/>
      <c r="H24" s="155"/>
      <c r="I24" s="155"/>
      <c r="J24" s="155"/>
      <c r="K24" s="155"/>
      <c r="L24" s="155"/>
      <c r="M24" s="155"/>
      <c r="N24" s="155"/>
      <c r="O24" s="144"/>
    </row>
    <row r="25" spans="1:15" ht="372.75" customHeight="1" x14ac:dyDescent="0.3">
      <c r="A25" s="115">
        <v>1</v>
      </c>
      <c r="B25" s="104" t="s">
        <v>33</v>
      </c>
      <c r="C25" s="127" t="s">
        <v>125</v>
      </c>
      <c r="D25" s="125" t="s">
        <v>151</v>
      </c>
      <c r="E25" s="125">
        <v>1</v>
      </c>
      <c r="F25" s="108">
        <f>F4</f>
        <v>0</v>
      </c>
      <c r="G25" s="108">
        <v>69</v>
      </c>
      <c r="H25" s="108">
        <v>75</v>
      </c>
      <c r="I25" s="108">
        <f>SUM(F25:H25)</f>
        <v>144</v>
      </c>
      <c r="J25" s="109"/>
      <c r="K25" s="110">
        <v>0.18</v>
      </c>
      <c r="L25" s="111">
        <f t="shared" ref="L25:L26" si="15">J25*K25</f>
        <v>0</v>
      </c>
      <c r="M25" s="111">
        <f t="shared" ref="M25:M26" si="16">J25+L25</f>
        <v>0</v>
      </c>
      <c r="N25" s="111">
        <f t="shared" ref="N25:N26" si="17">M25*I25</f>
        <v>0</v>
      </c>
      <c r="O25" s="144"/>
    </row>
    <row r="26" spans="1:15" ht="358.5" customHeight="1" x14ac:dyDescent="0.3">
      <c r="A26" s="115">
        <v>2</v>
      </c>
      <c r="B26" s="120" t="s">
        <v>111</v>
      </c>
      <c r="C26" s="127" t="s">
        <v>126</v>
      </c>
      <c r="D26" s="125" t="s">
        <v>129</v>
      </c>
      <c r="E26" s="125">
        <v>1</v>
      </c>
      <c r="F26" s="108">
        <v>50</v>
      </c>
      <c r="G26" s="108">
        <f t="shared" ref="G26:H26" si="18">G6</f>
        <v>50</v>
      </c>
      <c r="H26" s="108">
        <f t="shared" si="18"/>
        <v>0</v>
      </c>
      <c r="I26" s="108">
        <f>SUM(F26:H26)</f>
        <v>100</v>
      </c>
      <c r="J26" s="109"/>
      <c r="K26" s="110">
        <v>0.18</v>
      </c>
      <c r="L26" s="111">
        <f t="shared" si="15"/>
        <v>0</v>
      </c>
      <c r="M26" s="111">
        <f t="shared" si="16"/>
        <v>0</v>
      </c>
      <c r="N26" s="111">
        <f t="shared" si="17"/>
        <v>0</v>
      </c>
      <c r="O26" s="144"/>
    </row>
    <row r="27" spans="1:15" ht="103.5" customHeight="1" x14ac:dyDescent="0.3">
      <c r="A27" s="128">
        <v>3</v>
      </c>
      <c r="B27" s="120" t="s">
        <v>150</v>
      </c>
      <c r="C27" s="129" t="s">
        <v>127</v>
      </c>
      <c r="D27" s="125" t="s">
        <v>38</v>
      </c>
      <c r="E27" s="125"/>
      <c r="F27" s="108">
        <v>1</v>
      </c>
      <c r="G27" s="108">
        <v>1</v>
      </c>
      <c r="H27" s="108">
        <v>1</v>
      </c>
      <c r="I27" s="108">
        <f>SUM(F27:H27)</f>
        <v>3</v>
      </c>
      <c r="J27" s="109"/>
      <c r="K27" s="110">
        <v>0.18</v>
      </c>
      <c r="L27" s="111">
        <f>J27*K27</f>
        <v>0</v>
      </c>
      <c r="M27" s="111">
        <f>J27+L27</f>
        <v>0</v>
      </c>
      <c r="N27" s="111">
        <f>M27*I27</f>
        <v>0</v>
      </c>
      <c r="O27" s="144"/>
    </row>
    <row r="28" spans="1:15" ht="40.5" x14ac:dyDescent="0.3">
      <c r="A28" s="128">
        <v>4</v>
      </c>
      <c r="B28" s="145" t="s">
        <v>141</v>
      </c>
      <c r="C28" s="129" t="s">
        <v>42</v>
      </c>
      <c r="D28" s="141" t="s">
        <v>43</v>
      </c>
      <c r="E28" s="148"/>
      <c r="F28" s="125"/>
      <c r="G28" s="125"/>
      <c r="H28" s="125"/>
      <c r="I28" s="154" t="s">
        <v>152</v>
      </c>
      <c r="J28" s="154"/>
      <c r="K28" s="154"/>
      <c r="L28" s="154"/>
      <c r="M28" s="154"/>
      <c r="N28" s="143"/>
      <c r="O28" s="144"/>
    </row>
    <row r="29" spans="1:15" ht="60" customHeight="1" x14ac:dyDescent="0.3">
      <c r="A29" s="128">
        <v>5</v>
      </c>
      <c r="B29" s="145" t="s">
        <v>46</v>
      </c>
      <c r="C29" s="129" t="s">
        <v>47</v>
      </c>
      <c r="D29" s="141" t="s">
        <v>31</v>
      </c>
      <c r="E29" s="148"/>
      <c r="F29" s="107">
        <v>1</v>
      </c>
      <c r="G29" s="107">
        <v>1</v>
      </c>
      <c r="H29" s="107">
        <v>1</v>
      </c>
      <c r="I29" s="108">
        <f>SUM(F29:H29)</f>
        <v>3</v>
      </c>
      <c r="J29" s="109"/>
      <c r="K29" s="110">
        <v>0.18</v>
      </c>
      <c r="L29" s="111">
        <f>J29*K29</f>
        <v>0</v>
      </c>
      <c r="M29" s="111">
        <f>J29+L29</f>
        <v>0</v>
      </c>
      <c r="N29" s="111">
        <f>M29*I29</f>
        <v>0</v>
      </c>
      <c r="O29" s="144"/>
    </row>
    <row r="30" spans="1:15" ht="42" customHeight="1" x14ac:dyDescent="0.3">
      <c r="A30" s="103"/>
      <c r="B30" s="152" t="s">
        <v>149</v>
      </c>
      <c r="C30" s="152"/>
      <c r="D30" s="106"/>
      <c r="E30" s="107"/>
      <c r="F30" s="107"/>
      <c r="G30" s="107"/>
      <c r="H30" s="107"/>
      <c r="I30" s="107"/>
      <c r="J30" s="112"/>
      <c r="K30" s="113"/>
      <c r="L30" s="114"/>
      <c r="M30" s="114"/>
      <c r="N30" s="131">
        <f>SUM(N25:N29)</f>
        <v>0</v>
      </c>
      <c r="O30" s="144"/>
    </row>
    <row r="31" spans="1:15" ht="35.25" customHeight="1" x14ac:dyDescent="0.3">
      <c r="A31" s="103"/>
      <c r="B31" s="152" t="s">
        <v>142</v>
      </c>
      <c r="C31" s="152"/>
      <c r="D31" s="106"/>
      <c r="E31" s="107"/>
      <c r="F31" s="107"/>
      <c r="G31" s="107"/>
      <c r="H31" s="107"/>
      <c r="I31" s="107"/>
      <c r="J31" s="112"/>
      <c r="K31" s="113"/>
      <c r="L31" s="114"/>
      <c r="M31" s="114"/>
      <c r="N31" s="131">
        <f>N30+N23</f>
        <v>0</v>
      </c>
      <c r="O31" s="144"/>
    </row>
    <row r="32" spans="1:15" ht="42" customHeight="1" x14ac:dyDescent="0.3">
      <c r="A32" s="99" t="s">
        <v>165</v>
      </c>
      <c r="B32" s="155" t="s">
        <v>85</v>
      </c>
      <c r="C32" s="155"/>
      <c r="D32" s="155"/>
      <c r="E32" s="155"/>
      <c r="F32" s="155"/>
      <c r="G32" s="155"/>
      <c r="H32" s="155"/>
      <c r="I32" s="155"/>
      <c r="J32" s="155"/>
      <c r="K32" s="155"/>
      <c r="L32" s="155"/>
      <c r="M32" s="155"/>
      <c r="N32" s="155"/>
      <c r="O32" s="144"/>
    </row>
    <row r="33" spans="1:15" ht="30" customHeight="1" x14ac:dyDescent="0.3">
      <c r="A33" s="115" t="s">
        <v>166</v>
      </c>
      <c r="B33" s="154" t="s">
        <v>49</v>
      </c>
      <c r="C33" s="132" t="s">
        <v>50</v>
      </c>
      <c r="D33" s="125" t="s">
        <v>51</v>
      </c>
      <c r="E33" s="125"/>
      <c r="F33" s="108" t="s">
        <v>32</v>
      </c>
      <c r="G33" s="108"/>
      <c r="H33" s="108"/>
      <c r="I33" s="133">
        <v>1</v>
      </c>
      <c r="J33" s="109"/>
      <c r="K33" s="110">
        <v>0.18</v>
      </c>
      <c r="L33" s="111">
        <f t="shared" ref="L33:L46" si="19">J33*K33</f>
        <v>0</v>
      </c>
      <c r="M33" s="111">
        <f t="shared" ref="M33:M46" si="20">J33+L33</f>
        <v>0</v>
      </c>
      <c r="N33" s="111">
        <f t="shared" ref="N33:N46" si="21">M33*I33</f>
        <v>0</v>
      </c>
      <c r="O33" s="144"/>
    </row>
    <row r="34" spans="1:15" x14ac:dyDescent="0.3">
      <c r="A34" s="115" t="s">
        <v>167</v>
      </c>
      <c r="B34" s="154"/>
      <c r="C34" s="132" t="s">
        <v>52</v>
      </c>
      <c r="D34" s="125" t="s">
        <v>51</v>
      </c>
      <c r="E34" s="125"/>
      <c r="F34" s="108" t="s">
        <v>32</v>
      </c>
      <c r="G34" s="108"/>
      <c r="H34" s="108"/>
      <c r="I34" s="133">
        <v>1</v>
      </c>
      <c r="J34" s="109"/>
      <c r="K34" s="110">
        <v>0.18</v>
      </c>
      <c r="L34" s="111">
        <f t="shared" si="19"/>
        <v>0</v>
      </c>
      <c r="M34" s="111">
        <f t="shared" si="20"/>
        <v>0</v>
      </c>
      <c r="N34" s="111">
        <f t="shared" si="21"/>
        <v>0</v>
      </c>
      <c r="O34" s="144"/>
    </row>
    <row r="35" spans="1:15" x14ac:dyDescent="0.3">
      <c r="A35" s="115" t="s">
        <v>168</v>
      </c>
      <c r="B35" s="154"/>
      <c r="C35" s="132" t="s">
        <v>53</v>
      </c>
      <c r="D35" s="125" t="s">
        <v>51</v>
      </c>
      <c r="E35" s="125"/>
      <c r="F35" s="108" t="s">
        <v>32</v>
      </c>
      <c r="G35" s="108"/>
      <c r="H35" s="108"/>
      <c r="I35" s="133">
        <v>1</v>
      </c>
      <c r="J35" s="109"/>
      <c r="K35" s="110">
        <v>0.18</v>
      </c>
      <c r="L35" s="111">
        <f t="shared" si="19"/>
        <v>0</v>
      </c>
      <c r="M35" s="111">
        <f t="shared" si="20"/>
        <v>0</v>
      </c>
      <c r="N35" s="111">
        <f t="shared" si="21"/>
        <v>0</v>
      </c>
      <c r="O35" s="144"/>
    </row>
    <row r="36" spans="1:15" x14ac:dyDescent="0.3">
      <c r="A36" s="115" t="s">
        <v>169</v>
      </c>
      <c r="B36" s="154"/>
      <c r="C36" s="132" t="s">
        <v>54</v>
      </c>
      <c r="D36" s="125" t="s">
        <v>51</v>
      </c>
      <c r="E36" s="125"/>
      <c r="F36" s="108" t="s">
        <v>32</v>
      </c>
      <c r="G36" s="108"/>
      <c r="H36" s="108"/>
      <c r="I36" s="133">
        <v>1</v>
      </c>
      <c r="J36" s="109"/>
      <c r="K36" s="110">
        <v>0.18</v>
      </c>
      <c r="L36" s="111">
        <f t="shared" si="19"/>
        <v>0</v>
      </c>
      <c r="M36" s="111">
        <f t="shared" si="20"/>
        <v>0</v>
      </c>
      <c r="N36" s="111">
        <f t="shared" si="21"/>
        <v>0</v>
      </c>
      <c r="O36" s="144"/>
    </row>
    <row r="37" spans="1:15" x14ac:dyDescent="0.3">
      <c r="A37" s="115" t="s">
        <v>170</v>
      </c>
      <c r="B37" s="154"/>
      <c r="C37" s="132" t="s">
        <v>55</v>
      </c>
      <c r="D37" s="125" t="s">
        <v>51</v>
      </c>
      <c r="E37" s="125"/>
      <c r="F37" s="108" t="s">
        <v>32</v>
      </c>
      <c r="G37" s="108"/>
      <c r="H37" s="108"/>
      <c r="I37" s="133">
        <v>1</v>
      </c>
      <c r="J37" s="109"/>
      <c r="K37" s="110">
        <v>0.18</v>
      </c>
      <c r="L37" s="111">
        <f t="shared" si="19"/>
        <v>0</v>
      </c>
      <c r="M37" s="111">
        <f t="shared" si="20"/>
        <v>0</v>
      </c>
      <c r="N37" s="111">
        <f t="shared" si="21"/>
        <v>0</v>
      </c>
      <c r="O37" s="144"/>
    </row>
    <row r="38" spans="1:15" x14ac:dyDescent="0.3">
      <c r="A38" s="115" t="s">
        <v>171</v>
      </c>
      <c r="B38" s="154"/>
      <c r="C38" s="132" t="s">
        <v>56</v>
      </c>
      <c r="D38" s="125" t="s">
        <v>51</v>
      </c>
      <c r="E38" s="125"/>
      <c r="F38" s="108" t="s">
        <v>32</v>
      </c>
      <c r="G38" s="108"/>
      <c r="H38" s="108"/>
      <c r="I38" s="133">
        <v>1</v>
      </c>
      <c r="J38" s="109"/>
      <c r="K38" s="110">
        <v>0.18</v>
      </c>
      <c r="L38" s="111">
        <f t="shared" si="19"/>
        <v>0</v>
      </c>
      <c r="M38" s="111">
        <f t="shared" si="20"/>
        <v>0</v>
      </c>
      <c r="N38" s="111">
        <f t="shared" si="21"/>
        <v>0</v>
      </c>
      <c r="O38" s="144"/>
    </row>
    <row r="39" spans="1:15" x14ac:dyDescent="0.3">
      <c r="A39" s="115" t="s">
        <v>172</v>
      </c>
      <c r="B39" s="154"/>
      <c r="C39" s="132" t="s">
        <v>57</v>
      </c>
      <c r="D39" s="125" t="s">
        <v>58</v>
      </c>
      <c r="E39" s="125"/>
      <c r="F39" s="108" t="s">
        <v>32</v>
      </c>
      <c r="G39" s="108"/>
      <c r="H39" s="108"/>
      <c r="I39" s="133">
        <v>1</v>
      </c>
      <c r="J39" s="109"/>
      <c r="K39" s="110">
        <v>0.18</v>
      </c>
      <c r="L39" s="111">
        <f t="shared" si="19"/>
        <v>0</v>
      </c>
      <c r="M39" s="111">
        <f t="shared" si="20"/>
        <v>0</v>
      </c>
      <c r="N39" s="111">
        <f t="shared" si="21"/>
        <v>0</v>
      </c>
      <c r="O39" s="144"/>
    </row>
    <row r="40" spans="1:15" x14ac:dyDescent="0.3">
      <c r="A40" s="115" t="s">
        <v>173</v>
      </c>
      <c r="B40" s="154"/>
      <c r="C40" s="132" t="s">
        <v>59</v>
      </c>
      <c r="D40" s="125" t="s">
        <v>58</v>
      </c>
      <c r="E40" s="125"/>
      <c r="F40" s="108" t="s">
        <v>32</v>
      </c>
      <c r="G40" s="108"/>
      <c r="H40" s="108"/>
      <c r="I40" s="133">
        <v>1</v>
      </c>
      <c r="J40" s="109"/>
      <c r="K40" s="110">
        <v>0.18</v>
      </c>
      <c r="L40" s="111">
        <f t="shared" si="19"/>
        <v>0</v>
      </c>
      <c r="M40" s="111">
        <f t="shared" si="20"/>
        <v>0</v>
      </c>
      <c r="N40" s="111">
        <f t="shared" si="21"/>
        <v>0</v>
      </c>
      <c r="O40" s="144"/>
    </row>
    <row r="41" spans="1:15" x14ac:dyDescent="0.3">
      <c r="A41" s="115" t="s">
        <v>174</v>
      </c>
      <c r="B41" s="154"/>
      <c r="C41" s="132" t="s">
        <v>60</v>
      </c>
      <c r="D41" s="125" t="s">
        <v>51</v>
      </c>
      <c r="E41" s="125"/>
      <c r="F41" s="108" t="s">
        <v>32</v>
      </c>
      <c r="G41" s="108"/>
      <c r="H41" s="108"/>
      <c r="I41" s="133">
        <v>1</v>
      </c>
      <c r="J41" s="109"/>
      <c r="K41" s="110">
        <v>0.18</v>
      </c>
      <c r="L41" s="111">
        <f t="shared" si="19"/>
        <v>0</v>
      </c>
      <c r="M41" s="111">
        <f t="shared" si="20"/>
        <v>0</v>
      </c>
      <c r="N41" s="111">
        <f t="shared" si="21"/>
        <v>0</v>
      </c>
      <c r="O41" s="144"/>
    </row>
    <row r="42" spans="1:15" x14ac:dyDescent="0.3">
      <c r="A42" s="115" t="s">
        <v>175</v>
      </c>
      <c r="B42" s="154"/>
      <c r="C42" s="132" t="s">
        <v>61</v>
      </c>
      <c r="D42" s="125" t="s">
        <v>51</v>
      </c>
      <c r="E42" s="125"/>
      <c r="F42" s="108" t="s">
        <v>32</v>
      </c>
      <c r="G42" s="108"/>
      <c r="H42" s="108"/>
      <c r="I42" s="133">
        <v>1</v>
      </c>
      <c r="J42" s="109"/>
      <c r="K42" s="110">
        <v>0.18</v>
      </c>
      <c r="L42" s="111">
        <f t="shared" si="19"/>
        <v>0</v>
      </c>
      <c r="M42" s="111">
        <f t="shared" si="20"/>
        <v>0</v>
      </c>
      <c r="N42" s="111">
        <f t="shared" si="21"/>
        <v>0</v>
      </c>
      <c r="O42" s="144"/>
    </row>
    <row r="43" spans="1:15" ht="344.25" x14ac:dyDescent="0.3">
      <c r="A43" s="115" t="s">
        <v>176</v>
      </c>
      <c r="B43" s="154"/>
      <c r="C43" s="132" t="s">
        <v>182</v>
      </c>
      <c r="D43" s="125" t="s">
        <v>51</v>
      </c>
      <c r="E43" s="125"/>
      <c r="F43" s="108" t="s">
        <v>32</v>
      </c>
      <c r="G43" s="108"/>
      <c r="H43" s="108"/>
      <c r="I43" s="133">
        <v>1</v>
      </c>
      <c r="J43" s="109"/>
      <c r="K43" s="110"/>
      <c r="L43" s="111"/>
      <c r="M43" s="111"/>
      <c r="N43" s="111"/>
      <c r="O43" s="144"/>
    </row>
    <row r="44" spans="1:15" x14ac:dyDescent="0.3">
      <c r="A44" s="115" t="s">
        <v>177</v>
      </c>
      <c r="B44" s="154"/>
      <c r="C44" s="132" t="s">
        <v>62</v>
      </c>
      <c r="D44" s="125" t="s">
        <v>63</v>
      </c>
      <c r="E44" s="125"/>
      <c r="F44" s="108" t="s">
        <v>32</v>
      </c>
      <c r="G44" s="108"/>
      <c r="H44" s="108"/>
      <c r="I44" s="133">
        <v>1</v>
      </c>
      <c r="J44" s="109"/>
      <c r="K44" s="110">
        <v>0.18</v>
      </c>
      <c r="L44" s="111">
        <f t="shared" si="19"/>
        <v>0</v>
      </c>
      <c r="M44" s="111">
        <f t="shared" si="20"/>
        <v>0</v>
      </c>
      <c r="N44" s="111">
        <f t="shared" si="21"/>
        <v>0</v>
      </c>
      <c r="O44" s="144"/>
    </row>
    <row r="45" spans="1:15" x14ac:dyDescent="0.3">
      <c r="A45" s="115" t="s">
        <v>178</v>
      </c>
      <c r="B45" s="154"/>
      <c r="C45" s="132" t="s">
        <v>64</v>
      </c>
      <c r="D45" s="125" t="s">
        <v>51</v>
      </c>
      <c r="E45" s="125"/>
      <c r="F45" s="108" t="s">
        <v>32</v>
      </c>
      <c r="G45" s="108"/>
      <c r="H45" s="108"/>
      <c r="I45" s="125">
        <v>1</v>
      </c>
      <c r="J45" s="109"/>
      <c r="K45" s="110">
        <v>0.18</v>
      </c>
      <c r="L45" s="111">
        <f t="shared" si="19"/>
        <v>0</v>
      </c>
      <c r="M45" s="111">
        <f t="shared" si="20"/>
        <v>0</v>
      </c>
      <c r="N45" s="111">
        <f t="shared" si="21"/>
        <v>0</v>
      </c>
      <c r="O45" s="144"/>
    </row>
    <row r="46" spans="1:15" x14ac:dyDescent="0.3">
      <c r="A46" s="115" t="s">
        <v>179</v>
      </c>
      <c r="B46" s="154"/>
      <c r="C46" s="132" t="s">
        <v>65</v>
      </c>
      <c r="D46" s="125" t="s">
        <v>51</v>
      </c>
      <c r="E46" s="125"/>
      <c r="F46" s="108" t="s">
        <v>32</v>
      </c>
      <c r="G46" s="108"/>
      <c r="H46" s="108"/>
      <c r="I46" s="125">
        <v>1</v>
      </c>
      <c r="J46" s="109"/>
      <c r="K46" s="110">
        <v>0.18</v>
      </c>
      <c r="L46" s="111">
        <f t="shared" si="19"/>
        <v>0</v>
      </c>
      <c r="M46" s="111">
        <f t="shared" si="20"/>
        <v>0</v>
      </c>
      <c r="N46" s="111">
        <f t="shared" si="21"/>
        <v>0</v>
      </c>
      <c r="O46" s="144"/>
    </row>
    <row r="47" spans="1:15" ht="40.5" x14ac:dyDescent="0.3">
      <c r="A47" s="115" t="s">
        <v>180</v>
      </c>
      <c r="B47" s="154"/>
      <c r="C47" s="132" t="s">
        <v>107</v>
      </c>
      <c r="D47" s="125" t="s">
        <v>51</v>
      </c>
      <c r="E47" s="125"/>
      <c r="F47" s="108" t="s">
        <v>32</v>
      </c>
      <c r="G47" s="108"/>
      <c r="H47" s="108"/>
      <c r="I47" s="134">
        <v>1</v>
      </c>
      <c r="J47" s="109"/>
      <c r="K47" s="110">
        <v>0.18</v>
      </c>
      <c r="L47" s="111">
        <f t="shared" ref="L47:L49" si="22">J47*K47</f>
        <v>0</v>
      </c>
      <c r="M47" s="111">
        <f t="shared" ref="M47:M49" si="23">J47+L47</f>
        <v>0</v>
      </c>
      <c r="N47" s="111">
        <f t="shared" ref="N47:N49" si="24">M47*I47</f>
        <v>0</v>
      </c>
      <c r="O47" s="144"/>
    </row>
    <row r="48" spans="1:15" x14ac:dyDescent="0.3">
      <c r="A48" s="115" t="s">
        <v>181</v>
      </c>
      <c r="B48" s="154"/>
      <c r="C48" s="132" t="s">
        <v>101</v>
      </c>
      <c r="D48" s="125" t="s">
        <v>51</v>
      </c>
      <c r="E48" s="125"/>
      <c r="F48" s="108" t="s">
        <v>32</v>
      </c>
      <c r="G48" s="108"/>
      <c r="H48" s="108"/>
      <c r="I48" s="134">
        <v>1</v>
      </c>
      <c r="J48" s="109"/>
      <c r="K48" s="110">
        <v>0.18</v>
      </c>
      <c r="L48" s="111">
        <f t="shared" si="22"/>
        <v>0</v>
      </c>
      <c r="M48" s="111">
        <f t="shared" si="23"/>
        <v>0</v>
      </c>
      <c r="N48" s="111">
        <f t="shared" si="24"/>
        <v>0</v>
      </c>
      <c r="O48" s="144"/>
    </row>
    <row r="49" spans="1:15" x14ac:dyDescent="0.3">
      <c r="A49" s="115" t="s">
        <v>183</v>
      </c>
      <c r="B49" s="154"/>
      <c r="C49" s="132" t="s">
        <v>103</v>
      </c>
      <c r="D49" s="125" t="s">
        <v>51</v>
      </c>
      <c r="E49" s="125"/>
      <c r="F49" s="108" t="s">
        <v>32</v>
      </c>
      <c r="G49" s="108"/>
      <c r="H49" s="108"/>
      <c r="I49" s="134">
        <v>1</v>
      </c>
      <c r="J49" s="109"/>
      <c r="K49" s="110">
        <v>0.18</v>
      </c>
      <c r="L49" s="111">
        <f t="shared" si="22"/>
        <v>0</v>
      </c>
      <c r="M49" s="111">
        <f t="shared" si="23"/>
        <v>0</v>
      </c>
      <c r="N49" s="111">
        <f t="shared" si="24"/>
        <v>0</v>
      </c>
      <c r="O49" s="144"/>
    </row>
    <row r="50" spans="1:15" ht="35.25" customHeight="1" x14ac:dyDescent="0.3">
      <c r="A50" s="144"/>
      <c r="B50" s="153" t="s">
        <v>153</v>
      </c>
      <c r="C50" s="153"/>
      <c r="D50" s="125"/>
      <c r="E50" s="108"/>
      <c r="F50" s="108"/>
      <c r="G50" s="108"/>
      <c r="H50" s="108"/>
      <c r="I50" s="108"/>
      <c r="J50" s="109"/>
      <c r="K50" s="130"/>
      <c r="L50" s="111"/>
      <c r="M50" s="111"/>
      <c r="N50" s="135">
        <f>SUM(N33:N49)</f>
        <v>0</v>
      </c>
      <c r="O50" s="144"/>
    </row>
  </sheetData>
  <mergeCells count="10">
    <mergeCell ref="A1:N1"/>
    <mergeCell ref="B30:C30"/>
    <mergeCell ref="B31:C31"/>
    <mergeCell ref="B50:C50"/>
    <mergeCell ref="I28:M28"/>
    <mergeCell ref="B23:C23"/>
    <mergeCell ref="B3:C3"/>
    <mergeCell ref="B33:B49"/>
    <mergeCell ref="B24:N24"/>
    <mergeCell ref="B32:N32"/>
  </mergeCells>
  <phoneticPr fontId="9" type="noConversion"/>
  <pageMargins left="0.70866141732283472" right="0.70866141732283472" top="0.74803149606299213" bottom="0.74803149606299213" header="0.31496062992125984" footer="0.31496062992125984"/>
  <pageSetup paperSize="9" scale="44" fitToHeight="0" orientation="landscape" r:id="rId1"/>
  <headerFooter>
    <oddHeader>&amp;L&amp;"-,Bold"&amp;12Substation Automation System&amp;C&amp;"-,Bold"&amp;14Price Schedule of RTU System for
33/11 kV Primary Substations-
Total 70 Nos.&amp;R&amp;"-,Bold"&amp;12TP Central Odisha Distribution Company Limited</oddHeader>
    <oddFooter>&amp;RSheet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topLeftCell="B1" workbookViewId="0">
      <selection activeCell="C5" sqref="C5"/>
    </sheetView>
  </sheetViews>
  <sheetFormatPr defaultColWidth="9.28515625" defaultRowHeight="11.25" x14ac:dyDescent="0.2"/>
  <cols>
    <col min="1" max="1" width="6.7109375" style="88" bestFit="1" customWidth="1"/>
    <col min="2" max="2" width="15.7109375" style="89" customWidth="1"/>
    <col min="3" max="3" width="68.42578125" style="90" customWidth="1"/>
    <col min="4" max="4" width="12.7109375" style="91" customWidth="1"/>
    <col min="5" max="5" width="8.28515625" style="92" customWidth="1"/>
    <col min="6" max="6" width="7.5703125" style="91" customWidth="1"/>
    <col min="7" max="7" width="14.28515625" style="91" customWidth="1"/>
    <col min="8" max="8" width="13" style="93" bestFit="1" customWidth="1"/>
    <col min="9" max="9" width="9.28515625" style="91"/>
    <col min="10" max="11" width="13" style="93" bestFit="1" customWidth="1"/>
    <col min="12" max="12" width="17.7109375" style="93" bestFit="1" customWidth="1"/>
    <col min="13" max="13" width="10.5703125" style="40" bestFit="1" customWidth="1"/>
    <col min="14" max="16384" width="9.28515625" style="40"/>
  </cols>
  <sheetData>
    <row r="1" spans="1:13" s="34" customFormat="1" x14ac:dyDescent="0.2">
      <c r="A1" s="32">
        <v>1</v>
      </c>
      <c r="B1" s="33">
        <v>2</v>
      </c>
      <c r="C1" s="32">
        <v>3</v>
      </c>
      <c r="D1" s="33">
        <v>4</v>
      </c>
      <c r="E1" s="32">
        <v>5</v>
      </c>
      <c r="F1" s="33">
        <v>6</v>
      </c>
      <c r="G1" s="32">
        <v>7</v>
      </c>
      <c r="H1" s="32">
        <v>8</v>
      </c>
      <c r="I1" s="32">
        <v>9</v>
      </c>
      <c r="J1" s="32">
        <v>10</v>
      </c>
      <c r="K1" s="32">
        <v>11</v>
      </c>
      <c r="L1" s="32">
        <v>12</v>
      </c>
    </row>
    <row r="2" spans="1:13" s="34" customFormat="1" ht="33.75" x14ac:dyDescent="0.2">
      <c r="A2" s="35" t="s">
        <v>0</v>
      </c>
      <c r="B2" s="35" t="s">
        <v>1</v>
      </c>
      <c r="C2" s="35" t="s">
        <v>2</v>
      </c>
      <c r="D2" s="35" t="s">
        <v>3</v>
      </c>
      <c r="E2" s="36" t="s">
        <v>4</v>
      </c>
      <c r="F2" s="35" t="s">
        <v>5</v>
      </c>
      <c r="G2" s="35" t="s">
        <v>6</v>
      </c>
      <c r="H2" s="37" t="s">
        <v>7</v>
      </c>
      <c r="I2" s="35" t="s">
        <v>8</v>
      </c>
      <c r="J2" s="37" t="s">
        <v>9</v>
      </c>
      <c r="K2" s="37" t="s">
        <v>10</v>
      </c>
      <c r="L2" s="37" t="s">
        <v>11</v>
      </c>
    </row>
    <row r="3" spans="1:13" s="34" customFormat="1" x14ac:dyDescent="0.2">
      <c r="A3" s="170"/>
      <c r="B3" s="170"/>
      <c r="C3" s="38" t="s">
        <v>12</v>
      </c>
      <c r="D3" s="35">
        <v>92</v>
      </c>
      <c r="E3" s="171"/>
      <c r="F3" s="172"/>
      <c r="G3" s="172"/>
      <c r="H3" s="172"/>
      <c r="I3" s="172"/>
      <c r="J3" s="172"/>
      <c r="K3" s="172"/>
      <c r="L3" s="173"/>
    </row>
    <row r="4" spans="1:13" x14ac:dyDescent="0.2">
      <c r="A4" s="39" t="s">
        <v>13</v>
      </c>
      <c r="B4" s="161" t="s">
        <v>14</v>
      </c>
      <c r="C4" s="162"/>
      <c r="D4" s="162"/>
      <c r="E4" s="162"/>
      <c r="F4" s="162"/>
      <c r="G4" s="162"/>
      <c r="H4" s="162"/>
      <c r="I4" s="162"/>
      <c r="J4" s="162"/>
      <c r="K4" s="162"/>
      <c r="L4" s="163"/>
    </row>
    <row r="5" spans="1:13" ht="348.75" x14ac:dyDescent="0.2">
      <c r="A5" s="41">
        <v>1</v>
      </c>
      <c r="B5" s="42" t="s">
        <v>66</v>
      </c>
      <c r="C5" s="43" t="s">
        <v>67</v>
      </c>
      <c r="D5" s="44" t="s">
        <v>31</v>
      </c>
      <c r="E5" s="45"/>
      <c r="F5" s="46">
        <v>2</v>
      </c>
      <c r="G5" s="47">
        <f>F5*D3</f>
        <v>184</v>
      </c>
      <c r="H5" s="48"/>
      <c r="I5" s="49">
        <v>0.18</v>
      </c>
      <c r="J5" s="31">
        <f>I5*H5</f>
        <v>0</v>
      </c>
      <c r="K5" s="31">
        <f>J5+H5</f>
        <v>0</v>
      </c>
      <c r="L5" s="31">
        <f>K5*G5</f>
        <v>0</v>
      </c>
    </row>
    <row r="6" spans="1:13" ht="348.75" x14ac:dyDescent="0.2">
      <c r="A6" s="41">
        <v>2</v>
      </c>
      <c r="B6" s="42" t="s">
        <v>68</v>
      </c>
      <c r="C6" s="50" t="s">
        <v>69</v>
      </c>
      <c r="D6" s="46" t="s">
        <v>17</v>
      </c>
      <c r="E6" s="45"/>
      <c r="F6" s="47">
        <v>3</v>
      </c>
      <c r="G6" s="47">
        <f>F6*D3</f>
        <v>276</v>
      </c>
      <c r="H6" s="48"/>
      <c r="I6" s="49">
        <v>0.18</v>
      </c>
      <c r="J6" s="31">
        <f>I6*H6</f>
        <v>0</v>
      </c>
      <c r="K6" s="31">
        <f>J6+H6</f>
        <v>0</v>
      </c>
      <c r="L6" s="31">
        <f>K6*G6</f>
        <v>0</v>
      </c>
    </row>
    <row r="7" spans="1:13" ht="90" x14ac:dyDescent="0.2">
      <c r="A7" s="51">
        <v>4</v>
      </c>
      <c r="B7" s="42" t="s">
        <v>70</v>
      </c>
      <c r="C7" s="52" t="s">
        <v>71</v>
      </c>
      <c r="D7" s="44" t="s">
        <v>20</v>
      </c>
      <c r="E7" s="53"/>
      <c r="F7" s="46">
        <v>6</v>
      </c>
      <c r="G7" s="46">
        <f>F7*D3</f>
        <v>552</v>
      </c>
      <c r="H7" s="48"/>
      <c r="I7" s="49">
        <v>0.18</v>
      </c>
      <c r="J7" s="31">
        <f t="shared" ref="J7:J9" si="0">I7*H7</f>
        <v>0</v>
      </c>
      <c r="K7" s="31">
        <f t="shared" ref="K7:K9" si="1">J7+H7</f>
        <v>0</v>
      </c>
      <c r="L7" s="31">
        <f t="shared" ref="L7:L9" si="2">K7*G7</f>
        <v>0</v>
      </c>
    </row>
    <row r="8" spans="1:13" ht="22.5" x14ac:dyDescent="0.2">
      <c r="A8" s="51">
        <v>5</v>
      </c>
      <c r="B8" s="54" t="s">
        <v>72</v>
      </c>
      <c r="C8" s="55" t="s">
        <v>73</v>
      </c>
      <c r="D8" s="44" t="s">
        <v>22</v>
      </c>
      <c r="E8" s="53"/>
      <c r="F8" s="56">
        <v>6</v>
      </c>
      <c r="G8" s="46">
        <f>F8*D3</f>
        <v>552</v>
      </c>
      <c r="H8" s="57"/>
      <c r="I8" s="49">
        <v>0.18</v>
      </c>
      <c r="J8" s="31">
        <f t="shared" si="0"/>
        <v>0</v>
      </c>
      <c r="K8" s="31">
        <f t="shared" si="1"/>
        <v>0</v>
      </c>
      <c r="L8" s="31">
        <f t="shared" si="2"/>
        <v>0</v>
      </c>
    </row>
    <row r="9" spans="1:13" ht="22.5" x14ac:dyDescent="0.2">
      <c r="A9" s="51">
        <v>5</v>
      </c>
      <c r="B9" s="54" t="s">
        <v>74</v>
      </c>
      <c r="C9" s="55" t="s">
        <v>75</v>
      </c>
      <c r="D9" s="44" t="s">
        <v>22</v>
      </c>
      <c r="E9" s="53"/>
      <c r="F9" s="56">
        <v>6</v>
      </c>
      <c r="G9" s="46">
        <f>F9*D3</f>
        <v>552</v>
      </c>
      <c r="H9" s="57"/>
      <c r="I9" s="49">
        <v>0.18</v>
      </c>
      <c r="J9" s="31">
        <f t="shared" si="0"/>
        <v>0</v>
      </c>
      <c r="K9" s="31">
        <f t="shared" si="1"/>
        <v>0</v>
      </c>
      <c r="L9" s="31">
        <f t="shared" si="2"/>
        <v>0</v>
      </c>
    </row>
    <row r="10" spans="1:13" x14ac:dyDescent="0.2">
      <c r="A10" s="169" t="s">
        <v>76</v>
      </c>
      <c r="B10" s="169"/>
      <c r="C10" s="169"/>
      <c r="D10" s="58"/>
      <c r="E10" s="59"/>
      <c r="F10" s="58"/>
      <c r="G10" s="58"/>
      <c r="H10" s="60"/>
      <c r="I10" s="61"/>
      <c r="J10" s="62"/>
      <c r="K10" s="62"/>
      <c r="L10" s="62">
        <f>SUM(L5:L9)</f>
        <v>0</v>
      </c>
    </row>
    <row r="11" spans="1:13" x14ac:dyDescent="0.2">
      <c r="A11" s="39" t="s">
        <v>40</v>
      </c>
      <c r="B11" s="161" t="s">
        <v>77</v>
      </c>
      <c r="C11" s="162"/>
      <c r="D11" s="162"/>
      <c r="E11" s="162"/>
      <c r="F11" s="162"/>
      <c r="G11" s="162"/>
      <c r="H11" s="162"/>
      <c r="I11" s="162"/>
      <c r="J11" s="162"/>
      <c r="K11" s="162"/>
      <c r="L11" s="163"/>
    </row>
    <row r="12" spans="1:13" ht="146.25" x14ac:dyDescent="0.2">
      <c r="A12" s="51">
        <v>1</v>
      </c>
      <c r="B12" s="42" t="s">
        <v>78</v>
      </c>
      <c r="C12" s="63" t="s">
        <v>79</v>
      </c>
      <c r="D12" s="64" t="s">
        <v>34</v>
      </c>
      <c r="E12" s="65"/>
      <c r="F12" s="47">
        <v>5</v>
      </c>
      <c r="G12" s="47">
        <f>F12*D3</f>
        <v>460</v>
      </c>
      <c r="H12" s="48"/>
      <c r="I12" s="49">
        <v>0.18</v>
      </c>
      <c r="J12" s="31">
        <f t="shared" ref="J12" si="3">I12*H12</f>
        <v>0</v>
      </c>
      <c r="K12" s="31">
        <f t="shared" ref="K12" si="4">J12+H12</f>
        <v>0</v>
      </c>
      <c r="L12" s="31">
        <f t="shared" ref="L12" si="5">K12*G12</f>
        <v>0</v>
      </c>
    </row>
    <row r="13" spans="1:13" x14ac:dyDescent="0.2">
      <c r="A13" s="169" t="s">
        <v>35</v>
      </c>
      <c r="B13" s="169"/>
      <c r="C13" s="169"/>
      <c r="D13" s="58"/>
      <c r="E13" s="59"/>
      <c r="F13" s="58"/>
      <c r="G13" s="58"/>
      <c r="H13" s="60"/>
      <c r="I13" s="61"/>
      <c r="J13" s="62">
        <f>SUM(J12:J12)</f>
        <v>0</v>
      </c>
      <c r="K13" s="62">
        <f>SUM(K12:K12)</f>
        <v>0</v>
      </c>
      <c r="L13" s="62">
        <f>SUM(L12:L12)</f>
        <v>0</v>
      </c>
      <c r="M13" s="66">
        <f>L13+L7+L6+L5</f>
        <v>0</v>
      </c>
    </row>
    <row r="14" spans="1:13" x14ac:dyDescent="0.2">
      <c r="A14" s="156" t="s">
        <v>36</v>
      </c>
      <c r="B14" s="156"/>
      <c r="C14" s="156"/>
      <c r="D14" s="67"/>
      <c r="E14" s="68"/>
      <c r="F14" s="67"/>
      <c r="G14" s="67"/>
      <c r="H14" s="69"/>
      <c r="I14" s="70"/>
      <c r="J14" s="71"/>
      <c r="K14" s="71"/>
      <c r="L14" s="71"/>
    </row>
    <row r="15" spans="1:13" x14ac:dyDescent="0.2">
      <c r="A15" s="72" t="s">
        <v>45</v>
      </c>
      <c r="B15" s="160" t="s">
        <v>37</v>
      </c>
      <c r="C15" s="161" t="s">
        <v>37</v>
      </c>
      <c r="D15" s="162"/>
      <c r="E15" s="162"/>
      <c r="F15" s="162"/>
      <c r="G15" s="162"/>
      <c r="H15" s="162"/>
      <c r="I15" s="162"/>
      <c r="J15" s="162"/>
      <c r="K15" s="162"/>
      <c r="L15" s="163"/>
    </row>
    <row r="16" spans="1:13" ht="45" x14ac:dyDescent="0.2">
      <c r="A16" s="72">
        <v>1</v>
      </c>
      <c r="B16" s="160"/>
      <c r="C16" s="73" t="s">
        <v>80</v>
      </c>
      <c r="D16" s="74" t="s">
        <v>38</v>
      </c>
      <c r="E16" s="75"/>
      <c r="F16" s="164"/>
      <c r="G16" s="74">
        <v>1</v>
      </c>
      <c r="H16" s="48"/>
      <c r="I16" s="49">
        <v>0.18</v>
      </c>
      <c r="J16" s="31">
        <f t="shared" ref="J16" si="6">I16*H16</f>
        <v>0</v>
      </c>
      <c r="K16" s="31">
        <f t="shared" ref="K16" si="7">J16+H16</f>
        <v>0</v>
      </c>
      <c r="L16" s="31">
        <f t="shared" ref="L16" si="8">K16*G16</f>
        <v>0</v>
      </c>
    </row>
    <row r="17" spans="1:12" x14ac:dyDescent="0.2">
      <c r="A17" s="166" t="s">
        <v>39</v>
      </c>
      <c r="B17" s="166"/>
      <c r="C17" s="166"/>
      <c r="D17" s="76"/>
      <c r="E17" s="77"/>
      <c r="F17" s="165"/>
      <c r="G17" s="76"/>
      <c r="H17" s="78"/>
      <c r="I17" s="79"/>
      <c r="J17" s="80"/>
      <c r="K17" s="80"/>
      <c r="L17" s="80">
        <f>L16</f>
        <v>0</v>
      </c>
    </row>
    <row r="18" spans="1:12" x14ac:dyDescent="0.2">
      <c r="A18" s="51" t="s">
        <v>48</v>
      </c>
      <c r="B18" s="160" t="s">
        <v>41</v>
      </c>
      <c r="C18" s="161" t="s">
        <v>81</v>
      </c>
      <c r="D18" s="162"/>
      <c r="E18" s="162"/>
      <c r="F18" s="162"/>
      <c r="G18" s="162"/>
      <c r="H18" s="162"/>
      <c r="I18" s="162"/>
      <c r="J18" s="162"/>
      <c r="K18" s="162"/>
      <c r="L18" s="163"/>
    </row>
    <row r="19" spans="1:12" ht="15" x14ac:dyDescent="0.2">
      <c r="A19" s="81">
        <v>1</v>
      </c>
      <c r="B19" s="160"/>
      <c r="C19" s="73" t="s">
        <v>42</v>
      </c>
      <c r="D19" s="81" t="s">
        <v>82</v>
      </c>
      <c r="E19" s="82"/>
      <c r="F19" s="167"/>
      <c r="G19" s="46">
        <v>20</v>
      </c>
      <c r="H19" s="48"/>
      <c r="I19" s="49">
        <v>0.18</v>
      </c>
      <c r="J19" s="31">
        <f t="shared" ref="J19" si="9">I19*H19</f>
        <v>0</v>
      </c>
      <c r="K19" s="31">
        <f t="shared" ref="K19" si="10">J19+H19</f>
        <v>0</v>
      </c>
      <c r="L19" s="31">
        <f t="shared" ref="L19" si="11">K19*G19</f>
        <v>0</v>
      </c>
    </row>
    <row r="20" spans="1:12" x14ac:dyDescent="0.2">
      <c r="A20" s="166" t="s">
        <v>44</v>
      </c>
      <c r="B20" s="166"/>
      <c r="C20" s="166"/>
      <c r="D20" s="76"/>
      <c r="E20" s="77"/>
      <c r="F20" s="168"/>
      <c r="G20" s="76"/>
      <c r="H20" s="78"/>
      <c r="I20" s="79"/>
      <c r="J20" s="80"/>
      <c r="K20" s="80"/>
      <c r="L20" s="80">
        <f>L19</f>
        <v>0</v>
      </c>
    </row>
    <row r="21" spans="1:12" x14ac:dyDescent="0.2">
      <c r="A21" s="156" t="s">
        <v>83</v>
      </c>
      <c r="B21" s="156"/>
      <c r="C21" s="156"/>
      <c r="D21" s="67"/>
      <c r="E21" s="68"/>
      <c r="F21" s="67"/>
      <c r="G21" s="67"/>
      <c r="H21" s="83"/>
      <c r="I21" s="84"/>
      <c r="J21" s="85"/>
      <c r="K21" s="85"/>
      <c r="L21" s="86" t="e">
        <f>SUM(#REF!,#REF!,#REF!)</f>
        <v>#REF!</v>
      </c>
    </row>
    <row r="22" spans="1:12" s="87" customFormat="1" x14ac:dyDescent="0.2">
      <c r="A22" s="157"/>
      <c r="B22" s="158"/>
      <c r="C22" s="158"/>
      <c r="D22" s="158"/>
      <c r="E22" s="158"/>
      <c r="F22" s="158"/>
      <c r="G22" s="158"/>
      <c r="H22" s="158"/>
      <c r="I22" s="158"/>
      <c r="J22" s="158"/>
      <c r="K22" s="158"/>
      <c r="L22" s="159"/>
    </row>
    <row r="24" spans="1:12" x14ac:dyDescent="0.2">
      <c r="L24" s="94">
        <v>2862856.9999999995</v>
      </c>
    </row>
  </sheetData>
  <mergeCells count="17">
    <mergeCell ref="A13:C13"/>
    <mergeCell ref="A3:B3"/>
    <mergeCell ref="E3:L3"/>
    <mergeCell ref="B4:L4"/>
    <mergeCell ref="A10:C10"/>
    <mergeCell ref="B11:L11"/>
    <mergeCell ref="A21:C21"/>
    <mergeCell ref="A22:L22"/>
    <mergeCell ref="A14:C14"/>
    <mergeCell ref="B15:B16"/>
    <mergeCell ref="C15:L15"/>
    <mergeCell ref="F16:F17"/>
    <mergeCell ref="A17:C17"/>
    <mergeCell ref="B18:B19"/>
    <mergeCell ref="C18:L18"/>
    <mergeCell ref="F19:F20"/>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0"/>
  <sheetViews>
    <sheetView zoomScale="70" zoomScaleNormal="70" workbookViewId="0">
      <selection activeCell="F5" sqref="F5:F17"/>
    </sheetView>
  </sheetViews>
  <sheetFormatPr defaultColWidth="9.28515625" defaultRowHeight="15" x14ac:dyDescent="0.25"/>
  <cols>
    <col min="1" max="1" width="6.7109375" style="22" bestFit="1" customWidth="1"/>
    <col min="2" max="2" width="15.7109375" style="11" customWidth="1"/>
    <col min="3" max="3" width="95.28515625" style="12" customWidth="1"/>
    <col min="4" max="4" width="12.7109375" style="17" customWidth="1"/>
    <col min="5" max="5" width="10.7109375" style="13" customWidth="1"/>
    <col min="6" max="6" width="14.28515625" style="17" customWidth="1"/>
    <col min="7" max="8" width="9.28515625" style="17"/>
    <col min="9" max="9" width="10" style="17" bestFit="1" customWidth="1"/>
    <col min="10" max="10" width="9.28515625" style="17"/>
    <col min="11" max="11" width="14.7109375" style="17" bestFit="1" customWidth="1"/>
    <col min="12" max="16384" width="9.28515625" style="10"/>
  </cols>
  <sheetData>
    <row r="1" spans="1:11" s="9" customFormat="1" x14ac:dyDescent="0.25">
      <c r="A1" s="16">
        <v>1</v>
      </c>
      <c r="B1" s="18">
        <v>2</v>
      </c>
      <c r="C1" s="16">
        <v>3</v>
      </c>
      <c r="D1" s="18">
        <v>4</v>
      </c>
      <c r="E1" s="16">
        <v>5</v>
      </c>
      <c r="F1" s="16">
        <v>7</v>
      </c>
      <c r="G1" s="18">
        <v>8</v>
      </c>
      <c r="H1" s="16">
        <v>9</v>
      </c>
      <c r="I1" s="18">
        <v>10</v>
      </c>
      <c r="J1" s="16">
        <v>11</v>
      </c>
      <c r="K1" s="18">
        <v>12</v>
      </c>
    </row>
    <row r="2" spans="1:11" s="9" customFormat="1" ht="71.25" customHeight="1" x14ac:dyDescent="0.25">
      <c r="A2" s="6" t="s">
        <v>0</v>
      </c>
      <c r="B2" s="15" t="s">
        <v>1</v>
      </c>
      <c r="C2" s="6" t="s">
        <v>2</v>
      </c>
      <c r="D2" s="6" t="s">
        <v>3</v>
      </c>
      <c r="E2" s="23" t="s">
        <v>4</v>
      </c>
      <c r="F2" s="6" t="s">
        <v>6</v>
      </c>
      <c r="G2" s="6" t="s">
        <v>7</v>
      </c>
      <c r="H2" s="6" t="s">
        <v>8</v>
      </c>
      <c r="I2" s="6" t="s">
        <v>9</v>
      </c>
      <c r="J2" s="6" t="s">
        <v>10</v>
      </c>
      <c r="K2" s="6" t="s">
        <v>11</v>
      </c>
    </row>
    <row r="3" spans="1:11" ht="24" customHeight="1" x14ac:dyDescent="0.25">
      <c r="A3" s="24" t="s">
        <v>13</v>
      </c>
      <c r="B3" s="174" t="s">
        <v>84</v>
      </c>
      <c r="C3" s="176" t="s">
        <v>85</v>
      </c>
      <c r="D3" s="177"/>
      <c r="E3" s="14"/>
      <c r="F3" s="25"/>
      <c r="G3" s="4"/>
      <c r="H3" s="4"/>
      <c r="I3" s="25"/>
      <c r="J3" s="25"/>
      <c r="K3" s="25"/>
    </row>
    <row r="4" spans="1:11" ht="24" customHeight="1" x14ac:dyDescent="0.25">
      <c r="A4" s="21" t="s">
        <v>86</v>
      </c>
      <c r="B4" s="175"/>
      <c r="C4" s="1" t="s">
        <v>106</v>
      </c>
      <c r="D4" s="2" t="s">
        <v>58</v>
      </c>
      <c r="E4" s="8"/>
      <c r="F4" s="96">
        <v>5</v>
      </c>
      <c r="G4" s="20"/>
      <c r="H4" s="19"/>
      <c r="I4" s="26">
        <f t="shared" ref="I4:I16" si="0">G4*H4</f>
        <v>0</v>
      </c>
      <c r="J4" s="26">
        <f t="shared" ref="J4:J16" si="1">G4+I4</f>
        <v>0</v>
      </c>
      <c r="K4" s="26">
        <f t="shared" ref="K4:K16" si="2">J4*F4</f>
        <v>0</v>
      </c>
    </row>
    <row r="5" spans="1:11" ht="24" customHeight="1" x14ac:dyDescent="0.25">
      <c r="A5" s="21" t="s">
        <v>87</v>
      </c>
      <c r="B5" s="175"/>
      <c r="C5" s="1" t="s">
        <v>50</v>
      </c>
      <c r="D5" s="2" t="s">
        <v>31</v>
      </c>
      <c r="E5" s="8"/>
      <c r="F5" s="3">
        <v>5</v>
      </c>
      <c r="G5" s="20"/>
      <c r="H5" s="19"/>
      <c r="I5" s="26">
        <f t="shared" si="0"/>
        <v>0</v>
      </c>
      <c r="J5" s="26">
        <f t="shared" si="1"/>
        <v>0</v>
      </c>
      <c r="K5" s="26">
        <f t="shared" si="2"/>
        <v>0</v>
      </c>
    </row>
    <row r="6" spans="1:11" ht="24" customHeight="1" x14ac:dyDescent="0.25">
      <c r="A6" s="21" t="s">
        <v>88</v>
      </c>
      <c r="B6" s="175"/>
      <c r="C6" s="1" t="s">
        <v>52</v>
      </c>
      <c r="D6" s="2" t="s">
        <v>31</v>
      </c>
      <c r="E6" s="8"/>
      <c r="F6" s="3">
        <v>10</v>
      </c>
      <c r="G6" s="20"/>
      <c r="H6" s="19"/>
      <c r="I6" s="26">
        <f t="shared" si="0"/>
        <v>0</v>
      </c>
      <c r="J6" s="26">
        <f t="shared" si="1"/>
        <v>0</v>
      </c>
      <c r="K6" s="26">
        <f t="shared" si="2"/>
        <v>0</v>
      </c>
    </row>
    <row r="7" spans="1:11" ht="24" customHeight="1" x14ac:dyDescent="0.25">
      <c r="A7" s="21" t="s">
        <v>89</v>
      </c>
      <c r="B7" s="175"/>
      <c r="C7" s="1" t="s">
        <v>53</v>
      </c>
      <c r="D7" s="2" t="s">
        <v>31</v>
      </c>
      <c r="E7" s="8"/>
      <c r="F7" s="3">
        <v>10</v>
      </c>
      <c r="G7" s="20"/>
      <c r="H7" s="19"/>
      <c r="I7" s="26">
        <f t="shared" si="0"/>
        <v>0</v>
      </c>
      <c r="J7" s="26">
        <f t="shared" si="1"/>
        <v>0</v>
      </c>
      <c r="K7" s="26">
        <f t="shared" si="2"/>
        <v>0</v>
      </c>
    </row>
    <row r="8" spans="1:11" ht="24" customHeight="1" x14ac:dyDescent="0.25">
      <c r="A8" s="21" t="s">
        <v>90</v>
      </c>
      <c r="B8" s="175"/>
      <c r="C8" s="1" t="s">
        <v>54</v>
      </c>
      <c r="D8" s="2" t="s">
        <v>31</v>
      </c>
      <c r="E8" s="8"/>
      <c r="F8" s="3">
        <v>10</v>
      </c>
      <c r="G8" s="20"/>
      <c r="H8" s="19"/>
      <c r="I8" s="26">
        <f t="shared" si="0"/>
        <v>0</v>
      </c>
      <c r="J8" s="26">
        <f t="shared" si="1"/>
        <v>0</v>
      </c>
      <c r="K8" s="26">
        <f t="shared" si="2"/>
        <v>0</v>
      </c>
    </row>
    <row r="9" spans="1:11" ht="24" customHeight="1" x14ac:dyDescent="0.25">
      <c r="A9" s="21" t="s">
        <v>91</v>
      </c>
      <c r="B9" s="175"/>
      <c r="C9" s="1" t="s">
        <v>55</v>
      </c>
      <c r="D9" s="2" t="s">
        <v>58</v>
      </c>
      <c r="E9" s="8"/>
      <c r="F9" s="3">
        <v>5</v>
      </c>
      <c r="G9" s="20"/>
      <c r="H9" s="19"/>
      <c r="I9" s="26">
        <f t="shared" si="0"/>
        <v>0</v>
      </c>
      <c r="J9" s="26">
        <f t="shared" si="1"/>
        <v>0</v>
      </c>
      <c r="K9" s="26">
        <f t="shared" si="2"/>
        <v>0</v>
      </c>
    </row>
    <row r="10" spans="1:11" ht="24" customHeight="1" x14ac:dyDescent="0.25">
      <c r="A10" s="21" t="s">
        <v>92</v>
      </c>
      <c r="B10" s="175"/>
      <c r="C10" s="1" t="s">
        <v>56</v>
      </c>
      <c r="D10" s="2" t="s">
        <v>58</v>
      </c>
      <c r="E10" s="8"/>
      <c r="F10" s="3">
        <v>10</v>
      </c>
      <c r="G10" s="20"/>
      <c r="H10" s="19"/>
      <c r="I10" s="26">
        <f t="shared" si="0"/>
        <v>0</v>
      </c>
      <c r="J10" s="26">
        <f t="shared" si="1"/>
        <v>0</v>
      </c>
      <c r="K10" s="26">
        <f t="shared" si="2"/>
        <v>0</v>
      </c>
    </row>
    <row r="11" spans="1:11" ht="24" customHeight="1" x14ac:dyDescent="0.25">
      <c r="A11" s="21" t="s">
        <v>93</v>
      </c>
      <c r="B11" s="175"/>
      <c r="C11" s="1" t="s">
        <v>57</v>
      </c>
      <c r="D11" s="2" t="s">
        <v>58</v>
      </c>
      <c r="E11" s="8"/>
      <c r="F11" s="3">
        <v>5</v>
      </c>
      <c r="G11" s="20"/>
      <c r="H11" s="19"/>
      <c r="I11" s="26">
        <f t="shared" si="0"/>
        <v>0</v>
      </c>
      <c r="J11" s="26">
        <f t="shared" si="1"/>
        <v>0</v>
      </c>
      <c r="K11" s="26">
        <f t="shared" si="2"/>
        <v>0</v>
      </c>
    </row>
    <row r="12" spans="1:11" ht="24" customHeight="1" x14ac:dyDescent="0.25">
      <c r="A12" s="21" t="s">
        <v>94</v>
      </c>
      <c r="B12" s="175"/>
      <c r="C12" s="1" t="s">
        <v>59</v>
      </c>
      <c r="D12" s="2" t="s">
        <v>58</v>
      </c>
      <c r="E12" s="8"/>
      <c r="F12" s="3">
        <v>5</v>
      </c>
      <c r="G12" s="20"/>
      <c r="H12" s="19"/>
      <c r="I12" s="26">
        <f t="shared" si="0"/>
        <v>0</v>
      </c>
      <c r="J12" s="26">
        <f t="shared" si="1"/>
        <v>0</v>
      </c>
      <c r="K12" s="26">
        <f t="shared" si="2"/>
        <v>0</v>
      </c>
    </row>
    <row r="13" spans="1:11" ht="24" customHeight="1" x14ac:dyDescent="0.25">
      <c r="A13" s="21" t="s">
        <v>95</v>
      </c>
      <c r="B13" s="175"/>
      <c r="C13" s="1" t="s">
        <v>60</v>
      </c>
      <c r="D13" s="2" t="s">
        <v>31</v>
      </c>
      <c r="E13" s="8"/>
      <c r="F13" s="3">
        <v>2</v>
      </c>
      <c r="G13" s="20"/>
      <c r="H13" s="19"/>
      <c r="I13" s="26">
        <f t="shared" si="0"/>
        <v>0</v>
      </c>
      <c r="J13" s="26">
        <f t="shared" si="1"/>
        <v>0</v>
      </c>
      <c r="K13" s="26">
        <f t="shared" si="2"/>
        <v>0</v>
      </c>
    </row>
    <row r="14" spans="1:11" ht="24" customHeight="1" x14ac:dyDescent="0.25">
      <c r="A14" s="21" t="s">
        <v>96</v>
      </c>
      <c r="B14" s="175"/>
      <c r="C14" s="1" t="s">
        <v>61</v>
      </c>
      <c r="D14" s="2" t="s">
        <v>31</v>
      </c>
      <c r="E14" s="8"/>
      <c r="F14" s="3">
        <v>10</v>
      </c>
      <c r="G14" s="20"/>
      <c r="H14" s="19"/>
      <c r="I14" s="26">
        <f t="shared" si="0"/>
        <v>0</v>
      </c>
      <c r="J14" s="26">
        <f t="shared" si="1"/>
        <v>0</v>
      </c>
      <c r="K14" s="26">
        <f t="shared" si="2"/>
        <v>0</v>
      </c>
    </row>
    <row r="15" spans="1:11" ht="24" customHeight="1" x14ac:dyDescent="0.25">
      <c r="A15" s="21" t="s">
        <v>97</v>
      </c>
      <c r="B15" s="175"/>
      <c r="C15" s="1" t="s">
        <v>62</v>
      </c>
      <c r="D15" s="2" t="s">
        <v>31</v>
      </c>
      <c r="E15" s="8"/>
      <c r="F15" s="3">
        <v>10</v>
      </c>
      <c r="G15" s="20"/>
      <c r="H15" s="19"/>
      <c r="I15" s="26">
        <f t="shared" si="0"/>
        <v>0</v>
      </c>
      <c r="J15" s="26">
        <f t="shared" si="1"/>
        <v>0</v>
      </c>
      <c r="K15" s="26">
        <f t="shared" si="2"/>
        <v>0</v>
      </c>
    </row>
    <row r="16" spans="1:11" ht="24" customHeight="1" x14ac:dyDescent="0.25">
      <c r="A16" s="21" t="s">
        <v>98</v>
      </c>
      <c r="B16" s="175"/>
      <c r="C16" s="1" t="s">
        <v>64</v>
      </c>
      <c r="D16" s="2" t="s">
        <v>31</v>
      </c>
      <c r="E16" s="8"/>
      <c r="F16" s="2">
        <v>10</v>
      </c>
      <c r="G16" s="20"/>
      <c r="H16" s="19"/>
      <c r="I16" s="26">
        <f t="shared" si="0"/>
        <v>0</v>
      </c>
      <c r="J16" s="26">
        <f t="shared" si="1"/>
        <v>0</v>
      </c>
      <c r="K16" s="26">
        <f t="shared" si="2"/>
        <v>0</v>
      </c>
    </row>
    <row r="17" spans="1:11" ht="24" customHeight="1" x14ac:dyDescent="0.25">
      <c r="A17" s="21" t="s">
        <v>99</v>
      </c>
      <c r="B17" s="175"/>
      <c r="C17" s="1" t="s">
        <v>65</v>
      </c>
      <c r="D17" s="2" t="s">
        <v>31</v>
      </c>
      <c r="E17" s="8"/>
      <c r="F17" s="2">
        <v>2</v>
      </c>
      <c r="G17" s="20"/>
      <c r="H17" s="19"/>
      <c r="I17" s="26">
        <f t="shared" ref="I17" si="3">G17*H17</f>
        <v>0</v>
      </c>
      <c r="J17" s="26">
        <f t="shared" ref="J17" si="4">G17+I17</f>
        <v>0</v>
      </c>
      <c r="K17" s="26">
        <f t="shared" ref="K17" si="5">J17*F17</f>
        <v>0</v>
      </c>
    </row>
    <row r="18" spans="1:11" ht="24" customHeight="1" x14ac:dyDescent="0.25">
      <c r="A18" s="21" t="s">
        <v>100</v>
      </c>
      <c r="B18" s="95"/>
      <c r="C18" s="1" t="s">
        <v>101</v>
      </c>
      <c r="D18" s="2" t="s">
        <v>31</v>
      </c>
      <c r="E18" s="8"/>
      <c r="F18" s="2">
        <v>7</v>
      </c>
      <c r="G18" s="97"/>
      <c r="H18" s="19"/>
      <c r="I18" s="26">
        <f t="shared" ref="I18:I19" si="6">G18*H18</f>
        <v>0</v>
      </c>
      <c r="J18" s="26">
        <f t="shared" ref="J18:J19" si="7">G18+I18</f>
        <v>0</v>
      </c>
      <c r="K18" s="26">
        <f t="shared" ref="K18:K19" si="8">J18*F18</f>
        <v>0</v>
      </c>
    </row>
    <row r="19" spans="1:11" ht="24" customHeight="1" x14ac:dyDescent="0.25">
      <c r="A19" s="21" t="s">
        <v>102</v>
      </c>
      <c r="B19" s="95"/>
      <c r="C19" s="1" t="s">
        <v>103</v>
      </c>
      <c r="D19" s="2" t="s">
        <v>31</v>
      </c>
      <c r="E19" s="8"/>
      <c r="F19" s="2">
        <v>2</v>
      </c>
      <c r="G19" s="97"/>
      <c r="H19" s="19"/>
      <c r="I19" s="26">
        <f t="shared" si="6"/>
        <v>0</v>
      </c>
      <c r="J19" s="26">
        <f t="shared" si="7"/>
        <v>0</v>
      </c>
      <c r="K19" s="26">
        <f t="shared" si="8"/>
        <v>0</v>
      </c>
    </row>
    <row r="20" spans="1:11" ht="15.75" x14ac:dyDescent="0.25">
      <c r="A20" s="178" t="s">
        <v>104</v>
      </c>
      <c r="B20" s="178"/>
      <c r="C20" s="178"/>
      <c r="D20" s="27"/>
      <c r="E20" s="5"/>
      <c r="F20" s="28"/>
      <c r="G20" s="29" t="s">
        <v>105</v>
      </c>
      <c r="H20" s="7"/>
      <c r="I20" s="28"/>
      <c r="J20" s="28"/>
      <c r="K20" s="30"/>
    </row>
  </sheetData>
  <mergeCells count="3">
    <mergeCell ref="B3:B17"/>
    <mergeCell ref="C3:D3"/>
    <mergeCell ref="A20:C20"/>
  </mergeCells>
  <phoneticPr fontId="9" type="noConversion"/>
  <pageMargins left="0.70866141732283472" right="0.70866141732283472" top="0.74803149606299213" bottom="0.74803149606299213" header="0.31496062992125984" footer="0.31496062992125984"/>
  <pageSetup paperSize="9" scale="63" fitToHeight="0" orientation="landscape" r:id="rId1"/>
  <headerFooter>
    <oddHeader>&amp;L&amp;"-,Bold"&amp;12Substation Automation System&amp;C&amp;"-,Bold"&amp;14Consolidated Price Schedule of Mandatory Spares of RTU System
for 33/11 kV Primary Substations Total 70 Nos.&amp;R&amp;"-,Bold"&amp;12TP Central Odisha Distribution Company Limited</oddHeader>
    <oddFooter>&amp;RSheet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950db71-559e-41d5-b9c1-fab893f46a9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B8532F307AF84EAADB16ABEAD49EA5" ma:contentTypeVersion="18" ma:contentTypeDescription="Create a new document." ma:contentTypeScope="" ma:versionID="5cf46326fc54b86b2ec4530f057fa9e2">
  <xsd:schema xmlns:xsd="http://www.w3.org/2001/XMLSchema" xmlns:xs="http://www.w3.org/2001/XMLSchema" xmlns:p="http://schemas.microsoft.com/office/2006/metadata/properties" xmlns:ns3="0950db71-559e-41d5-b9c1-fab893f46a9e" xmlns:ns4="a779e066-2c62-4efc-8dcd-e1ede7992f76" targetNamespace="http://schemas.microsoft.com/office/2006/metadata/properties" ma:root="true" ma:fieldsID="adffb1ff9d11ceee0f3476fe98196205" ns3:_="" ns4:_="">
    <xsd:import namespace="0950db71-559e-41d5-b9c1-fab893f46a9e"/>
    <xsd:import namespace="a779e066-2c62-4efc-8dcd-e1ede7992f7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50db71-559e-41d5-b9c1-fab893f46a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79e066-2c62-4efc-8dcd-e1ede7992f7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E52099-93B3-44B4-8197-546E4DE0398E}">
  <ds:schemaRefs>
    <ds:schemaRef ds:uri="http://schemas.microsoft.com/sharepoint/v3/contenttype/forms"/>
  </ds:schemaRefs>
</ds:datastoreItem>
</file>

<file path=customXml/itemProps2.xml><?xml version="1.0" encoding="utf-8"?>
<ds:datastoreItem xmlns:ds="http://schemas.openxmlformats.org/officeDocument/2006/customXml" ds:itemID="{B6DBC3CD-8442-4E79-BC3C-600EE1BC65D2}">
  <ds:schemaRef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terms/"/>
    <ds:schemaRef ds:uri="a779e066-2c62-4efc-8dcd-e1ede7992f76"/>
    <ds:schemaRef ds:uri="0950db71-559e-41d5-b9c1-fab893f46a9e"/>
    <ds:schemaRef ds:uri="http://schemas.microsoft.com/office/2006/metadata/properties"/>
  </ds:schemaRefs>
</ds:datastoreItem>
</file>

<file path=customXml/itemProps3.xml><?xml version="1.0" encoding="utf-8"?>
<ds:datastoreItem xmlns:ds="http://schemas.openxmlformats.org/officeDocument/2006/customXml" ds:itemID="{4465002A-B759-418A-806A-865E4A4CD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50db71-559e-41d5-b9c1-fab893f46a9e"/>
    <ds:schemaRef ds:uri="a779e066-2c62-4efc-8dcd-e1ede7992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RTU_CONV_SS_BOM</vt:lpstr>
      <vt:lpstr>BCPU</vt:lpstr>
      <vt:lpstr>Mandatory Spares</vt:lpstr>
      <vt:lpstr>RTU_CONV_SS_BOM!Print_Area</vt:lpstr>
      <vt:lpstr>RTU_CONV_SS_BOM!Print_Titles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2025-05-07T06:26:03Z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b8ed580-7b07-4de3-bcfc-baf51b37f0d5_Enabled">
    <vt:lpwstr>True</vt:lpwstr>
  </property>
  <property fmtid="{D5CDD505-2E9C-101B-9397-08002B2CF9AE}" pid="3" name="MSIP_Label_9b8ed580-7b07-4de3-bcfc-baf51b37f0d5_SiteId">
    <vt:lpwstr>04ea39e3-ac5b-4971-937c-8344c97a4509</vt:lpwstr>
  </property>
  <property fmtid="{D5CDD505-2E9C-101B-9397-08002B2CF9AE}" pid="4" name="MSIP_Label_9b8ed580-7b07-4de3-bcfc-baf51b37f0d5_Owner">
    <vt:lpwstr>amoka@tatapower.com</vt:lpwstr>
  </property>
  <property fmtid="{D5CDD505-2E9C-101B-9397-08002B2CF9AE}" pid="5" name="MSIP_Label_9b8ed580-7b07-4de3-bcfc-baf51b37f0d5_SetDate">
    <vt:lpwstr>2019-04-08T08:40:59.6322241Z</vt:lpwstr>
  </property>
  <property fmtid="{D5CDD505-2E9C-101B-9397-08002B2CF9AE}" pid="6" name="MSIP_Label_9b8ed580-7b07-4de3-bcfc-baf51b37f0d5_Name">
    <vt:lpwstr>Public</vt:lpwstr>
  </property>
  <property fmtid="{D5CDD505-2E9C-101B-9397-08002B2CF9AE}" pid="7" name="MSIP_Label_9b8ed580-7b07-4de3-bcfc-baf51b37f0d5_Application">
    <vt:lpwstr>Microsoft Azure Information Protection</vt:lpwstr>
  </property>
  <property fmtid="{D5CDD505-2E9C-101B-9397-08002B2CF9AE}" pid="8" name="MSIP_Label_9b8ed580-7b07-4de3-bcfc-baf51b37f0d5_Extended_MSFT_Method">
    <vt:lpwstr>Automatic</vt:lpwstr>
  </property>
  <property fmtid="{D5CDD505-2E9C-101B-9397-08002B2CF9AE}" pid="9" name="Sensitivity">
    <vt:lpwstr>Public</vt:lpwstr>
  </property>
  <property fmtid="{D5CDD505-2E9C-101B-9397-08002B2CF9AE}" pid="10" name="ContentTypeId">
    <vt:lpwstr>0x01010042B8532F307AF84EAADB16ABEAD49EA5</vt:lpwstr>
  </property>
</Properties>
</file>